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eatriz\Documents\Marisa\"/>
    </mc:Choice>
  </mc:AlternateContent>
  <xr:revisionPtr revIDLastSave="0" documentId="8_{7879B256-3116-4684-BE46-F6699F6F6488}" xr6:coauthVersionLast="47" xr6:coauthVersionMax="47" xr10:uidLastSave="{00000000-0000-0000-0000-000000000000}"/>
  <bookViews>
    <workbookView xWindow="-108" yWindow="-108" windowWidth="23256" windowHeight="12456" xr2:uid="{EDBF8130-3F67-4009-AE18-B42599BBA23D}"/>
  </bookViews>
  <sheets>
    <sheet name="Geral" sheetId="1" r:id="rId1"/>
    <sheet name="Anexo 1 - Produção Artístic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F127" i="1"/>
  <c r="F125" i="1"/>
  <c r="F123" i="1"/>
  <c r="F121" i="1"/>
  <c r="F119" i="1"/>
  <c r="F118" i="1"/>
  <c r="F110" i="1"/>
  <c r="F109" i="1"/>
  <c r="F89" i="1"/>
  <c r="F72" i="1"/>
  <c r="F70" i="1"/>
  <c r="F68" i="1"/>
  <c r="F63" i="1"/>
  <c r="F62" i="1"/>
  <c r="F61" i="1"/>
  <c r="F60" i="1"/>
  <c r="F59" i="1"/>
  <c r="F58" i="1"/>
  <c r="B147" i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2" i="5"/>
  <c r="F106" i="1"/>
  <c r="F105" i="1"/>
  <c r="B153" i="1"/>
  <c r="B152" i="1"/>
  <c r="B151" i="1"/>
  <c r="C149" i="1"/>
  <c r="D146" i="1"/>
  <c r="D145" i="1"/>
  <c r="D144" i="1"/>
  <c r="D143" i="1"/>
  <c r="D54" i="5" l="1"/>
  <c r="D55" i="5" s="1"/>
  <c r="D147" i="1"/>
  <c r="F108" i="1"/>
  <c r="F104" i="1"/>
  <c r="F102" i="1"/>
  <c r="F100" i="1"/>
  <c r="F98" i="1"/>
  <c r="F96" i="1"/>
  <c r="F94" i="1"/>
  <c r="F56" i="1"/>
  <c r="F55" i="1"/>
  <c r="F54" i="1"/>
  <c r="F53" i="1"/>
  <c r="F52" i="1"/>
  <c r="F51" i="1"/>
  <c r="F50" i="1"/>
  <c r="F49" i="1"/>
  <c r="F48" i="1"/>
  <c r="F57" i="1"/>
  <c r="F47" i="1"/>
  <c r="F45" i="1"/>
  <c r="F44" i="1"/>
  <c r="F43" i="1"/>
  <c r="F28" i="1"/>
  <c r="F27" i="1"/>
  <c r="F17" i="1"/>
  <c r="F15" i="1"/>
  <c r="F19" i="1"/>
  <c r="F87" i="1"/>
  <c r="F86" i="1"/>
  <c r="F85" i="1"/>
  <c r="F84" i="1"/>
  <c r="F83" i="1"/>
  <c r="F82" i="1"/>
  <c r="F42" i="1"/>
  <c r="F41" i="1"/>
  <c r="F40" i="1"/>
  <c r="F35" i="1"/>
  <c r="F34" i="1"/>
  <c r="F33" i="1"/>
  <c r="F32" i="1"/>
  <c r="F31" i="1"/>
  <c r="F30" i="1"/>
  <c r="F29" i="1"/>
  <c r="F25" i="1"/>
  <c r="F115" i="1"/>
  <c r="F116" i="1"/>
  <c r="F117" i="1"/>
  <c r="F114" i="1"/>
  <c r="B154" i="1" l="1"/>
  <c r="F133" i="1" s="1"/>
  <c r="F107" i="1"/>
  <c r="F103" i="1"/>
  <c r="F101" i="1"/>
  <c r="F99" i="1"/>
  <c r="F97" i="1"/>
  <c r="F95" i="1"/>
  <c r="F93" i="1"/>
  <c r="F88" i="1"/>
  <c r="F81" i="1"/>
  <c r="F77" i="1"/>
  <c r="F76" i="1"/>
  <c r="F69" i="1"/>
  <c r="F67" i="1"/>
  <c r="F74" i="1" s="1"/>
  <c r="F26" i="1"/>
  <c r="F37" i="1" l="1"/>
  <c r="F38" i="1" s="1"/>
  <c r="F129" i="1"/>
  <c r="F130" i="1" s="1"/>
  <c r="F111" i="1"/>
  <c r="F112" i="1" s="1"/>
  <c r="F90" i="1"/>
  <c r="F91" i="1" s="1"/>
  <c r="F78" i="1"/>
  <c r="F79" i="1" s="1"/>
  <c r="F64" i="1"/>
  <c r="F21" i="1"/>
  <c r="F22" i="1" s="1"/>
  <c r="F23" i="1" s="1"/>
  <c r="F65" i="1" l="1"/>
  <c r="F1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2DB8-D666-4802-967A-08EFE234C904}" keepAlive="1" name="Consulta - Produção,Pontuação" description="Conexão com a consulta 'Produção,Pontuação' na pasta de trabalho." type="5" refreshedVersion="8" background="1" saveData="1">
    <dbPr connection="Provider=Microsoft.Mashup.OleDb.1;Data Source=$Workbook$;Location=Produção,Pontuação;Extended Properties=&quot;&quot;" command="SELECT * FROM [Produção,Pontuação]"/>
  </connection>
</connections>
</file>

<file path=xl/sharedStrings.xml><?xml version="1.0" encoding="utf-8"?>
<sst xmlns="http://schemas.openxmlformats.org/spreadsheetml/2006/main" count="406" uniqueCount="247">
  <si>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</si>
  <si>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</si>
  <si>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</si>
  <si>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</si>
  <si>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</si>
  <si>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</si>
  <si>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</si>
  <si>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</si>
  <si>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</si>
  <si>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</si>
  <si>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</si>
  <si>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</si>
  <si>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</si>
  <si>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</si>
  <si>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</si>
  <si>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</si>
  <si>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</si>
  <si>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</si>
  <si>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</si>
  <si>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</si>
  <si>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</si>
  <si>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</si>
  <si>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</si>
  <si>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</si>
  <si>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</si>
  <si>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</si>
  <si>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</si>
  <si>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</si>
  <si>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</si>
  <si>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</si>
  <si>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</si>
  <si>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</si>
  <si>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</si>
  <si>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</si>
  <si>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</si>
  <si>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</si>
  <si>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</si>
  <si>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</si>
  <si>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</si>
  <si>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</si>
  <si>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</si>
  <si>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</si>
  <si>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</si>
  <si>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</si>
  <si>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</si>
  <si>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</si>
  <si>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</si>
  <si>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</si>
  <si>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</si>
  <si>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</si>
  <si>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</si>
  <si>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</si>
  <si>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</si>
  <si>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</si>
  <si>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</si>
  <si>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</si>
  <si>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</si>
  <si>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</si>
  <si>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</si>
  <si>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</si>
  <si>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</si>
  <si>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</si>
  <si>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</si>
  <si>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</si>
  <si>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3/ano</t>
  </si>
  <si>
    <t>0,5/ano</t>
  </si>
  <si>
    <t>8/ano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</si>
  <si>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</si>
  <si>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</si>
  <si>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</si>
  <si>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</si>
  <si>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</si>
  <si>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</si>
  <si>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</si>
  <si>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</si>
  <si>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</si>
  <si>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</si>
  <si>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</si>
  <si>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</si>
  <si>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</si>
  <si>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</si>
  <si>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t>Pontuação Obtida Conforme Resolução (Limitada ao máximo)</t>
  </si>
  <si>
    <t>6 +7 Pesquisa e Extensão: 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</si>
  <si>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</si>
  <si>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</si>
  <si>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</si>
  <si>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</si>
  <si>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</si>
  <si>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</si>
  <si>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</si>
  <si>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</si>
  <si>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</si>
  <si>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</si>
  <si>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</si>
  <si>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</si>
  <si>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</si>
  <si>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</si>
  <si>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</si>
  <si>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</si>
  <si>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</si>
  <si>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</si>
  <si>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</si>
  <si>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</si>
  <si>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</si>
  <si>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</si>
  <si>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</si>
  <si>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</si>
  <si>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</si>
  <si>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</si>
  <si>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</si>
  <si>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</si>
  <si>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</si>
  <si>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</si>
  <si>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</si>
  <si>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</si>
  <si>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</si>
  <si>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</si>
  <si>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</si>
  <si>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</si>
  <si>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</si>
  <si>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Pontuação final</t>
  </si>
  <si>
    <t>Preencher</t>
  </si>
  <si>
    <t>Prenchimento automático</t>
  </si>
  <si>
    <t>Legenda:</t>
  </si>
  <si>
    <t>Planilha de Avaliação de Progressão na Classe C (Associado)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</si>
  <si>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</si>
  <si>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</si>
  <si>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</si>
  <si>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</si>
  <si>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</si>
  <si>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</si>
  <si>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Quantidade de meses em afastamento</t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</si>
  <si>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</si>
  <si>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t>(Vide sessão ao final desta planilha)</t>
  </si>
  <si>
    <t>VIa Pedido de depósito de patente: 2 (dois) pontos;</t>
  </si>
  <si>
    <t>VIb carta de patente concedida: 4 (quatro) pontos;</t>
  </si>
  <si>
    <t>VIc registro de cultivar: 2 (dois) pontos;</t>
  </si>
  <si>
    <t>VId certificado de proteção de cultivar: 4 (quatro) pontos;</t>
  </si>
  <si>
    <t>VIe registro de software: 1,5 (um e meio) pontos;</t>
  </si>
  <si>
    <t>VIf registro de marca: 0,75 (Setenta e cinco centésimos) ponto;</t>
  </si>
  <si>
    <t>VIg transferência ou licenciamento de propriedade intelectual : 4 (quatro) pontos;</t>
  </si>
  <si>
    <t>VIh Demais modalidades de propriedade intelectual: 1 (um) ponto;</t>
  </si>
  <si>
    <t>VIi estabelecimento de parcerias com o setor produtivo ou organizações sociais com impacto comprovado: 1 (um) ponto;</t>
  </si>
  <si>
    <t>VIj desenvolvimento de tecnologias sociais: 1 (um) ponto;</t>
  </si>
  <si>
    <t>VIk prestação de serviços técnicos especializados com impacto comprovado, mediante avaliação da Agência de Inovação: 1 (um) ponto.</t>
  </si>
  <si>
    <t>IX -  Resumo Publicado em Anais de Evento com ISBN, ISSN ou DOI: NÃO APRESENTADO PELO(A) DOCENTE</t>
  </si>
  <si>
    <t>I - Participação Conselho Universitário (Titular)</t>
  </si>
  <si>
    <t>II - Conselhos das Pró-Reitorias e Conselho de Centro (Titular)</t>
  </si>
  <si>
    <t>III - Conselho Departamental, Conselho de Coordenação, Comissão de Pós-Graduação (Titular)</t>
  </si>
  <si>
    <t>IV - Participação em Núcleo Docente Estruturante (Titular)</t>
  </si>
  <si>
    <t>V - Exercício da Presidência de Entidade Representativa de Docentes (Titular)</t>
  </si>
  <si>
    <t>VI - Exercício de Cargos de Gestão em Entidade Representativa de Docentes (Titular)</t>
  </si>
  <si>
    <t>VII - Exercício da Presidência Eletiva de Entidade Acadêmica, Técnica, Científica ou Similar (Titular)</t>
  </si>
  <si>
    <t>VIII - Participação como Representante em Conselhos de Agências de Fomento (Titular)</t>
  </si>
  <si>
    <t>IX - Outras Atividades de Representação (Titular)</t>
  </si>
  <si>
    <t>I - Participação Conselho Universitário (Suplente)</t>
  </si>
  <si>
    <t>II - Conselhos das Pró-Reitorias e Conselho de Centro (Suplente)</t>
  </si>
  <si>
    <t>III - Conselho Departamental, Conselho de Coordenação, Comissão de Pós-Graduação (Suplente)</t>
  </si>
  <si>
    <t>IV - Participação em Núcleo Docente Estruturante (Suplente)</t>
  </si>
  <si>
    <t>V - Exercício da Presidência de Entidade Representativa de Docentes (Suplente)</t>
  </si>
  <si>
    <t>IX - Outras Atividades de Representação (Suplente)</t>
  </si>
  <si>
    <t>VIII - Participação como Representante em Conselhos de Agências de Fomento (Suplente)</t>
  </si>
  <si>
    <t>VII - Exercício da Presidência Eletiva de Entidade Acadêmica, Técnica, Científica ou Similar (Suplente)</t>
  </si>
  <si>
    <t>VI - Exercício de Cargos de Gestão em Entidade Representativa de Docentes (Suplente)</t>
  </si>
  <si>
    <t>1,5/ano</t>
  </si>
  <si>
    <t>0,25/ano</t>
  </si>
  <si>
    <t>0,25/ativ</t>
  </si>
  <si>
    <t>alterada pela Resolução CONCUNI 47, de abr. de 26</t>
  </si>
  <si>
    <t>Comentário:</t>
  </si>
  <si>
    <t>Comentários:</t>
  </si>
  <si>
    <t>Indique aqui 1 se fez uso de licença maternidade ou adotante (caso contrário, informe 0):</t>
  </si>
  <si>
    <t>Indique aqui a quantidade TOTAL de meses do PERÍODO avaliado:</t>
  </si>
  <si>
    <t>Cálculo da pontuação de Afastamentos e Licenças</t>
  </si>
  <si>
    <t>Quantidade de meses em licença</t>
  </si>
  <si>
    <t>Subtotais:</t>
  </si>
  <si>
    <t>Adicional de pontuação por seis meses pela parentalidade (Art. 55 - II e § 1º - I)</t>
  </si>
  <si>
    <t>Pontuação para Licença para tratamento da própria saúde</t>
  </si>
  <si>
    <t xml:space="preserve">Pontuação para Afastamentos para titulação acadêmica ou realização de estágio de pós-doutorado ou de pesquisa </t>
  </si>
  <si>
    <t>Pontuação para Licença maternidade ou adotante</t>
  </si>
  <si>
    <t>Pontuação para os seis meses da licença padrão (Art. 55 - II)</t>
  </si>
  <si>
    <t>Adicional de pontuação por mais 12 meses com pontuação em 50% (Art. 55 - II e § 1º - II)</t>
  </si>
  <si>
    <t>Porcentagem de incidência</t>
  </si>
  <si>
    <t>Pontuação adicional referente a afastamentos e  Licenças</t>
  </si>
  <si>
    <r>
      <t xml:space="preserve">Pontuação do relatório de afastamento visando à </t>
    </r>
    <r>
      <rPr>
        <b/>
        <sz val="11"/>
        <color theme="3" tint="0.249977111117893"/>
        <rFont val="Calibri"/>
        <family val="2"/>
      </rPr>
      <t>obtenção de titulação acadêmica ou realização de estágio de pós-doutorado ou de pesquisa</t>
    </r>
    <r>
      <rPr>
        <sz val="11"/>
        <color theme="3" tint="0.249977111117893"/>
        <rFont val="Calibri"/>
        <family val="2"/>
      </rPr>
      <t xml:space="preserve"> (Art. 54 § 1º)</t>
    </r>
  </si>
  <si>
    <t>Total da pontuação para Licença maternidade ou adotante:</t>
  </si>
  <si>
    <t>Edição de rádio/cinema/vídeo/TV</t>
  </si>
  <si>
    <t>Participação em equipe audiovisual</t>
  </si>
  <si>
    <t>Autoria de obra artística internacional</t>
  </si>
  <si>
    <t>Autoria de obra artística nacional</t>
  </si>
  <si>
    <t>Autoria de obra artística local</t>
  </si>
  <si>
    <t>Arranjo musical internacional</t>
  </si>
  <si>
    <t>Arranjo musical nacional</t>
  </si>
  <si>
    <t>Arranjo musical local</t>
  </si>
  <si>
    <t>Trilha sonora original</t>
  </si>
  <si>
    <t>Participação em gravação de trilha sonora</t>
  </si>
  <si>
    <t>EP/álbum autoral</t>
  </si>
  <si>
    <t>EP/álbum não autoral</t>
  </si>
  <si>
    <t>Filme longa-metragem</t>
  </si>
  <si>
    <t>Filme curta-metragem</t>
  </si>
  <si>
    <t>Apresentação em festival internacional</t>
  </si>
  <si>
    <t>Apresentação em festival nacional</t>
  </si>
  <si>
    <t>Apresentação em festival local</t>
  </si>
  <si>
    <t>Apresentação independente</t>
  </si>
  <si>
    <t>Show internacional</t>
  </si>
  <si>
    <t>Show nacional</t>
  </si>
  <si>
    <t>Show local</t>
  </si>
  <si>
    <t>Regência internacional</t>
  </si>
  <si>
    <t>Regência nacional</t>
  </si>
  <si>
    <t>Regência local</t>
  </si>
  <si>
    <t>Curadoria internacional</t>
  </si>
  <si>
    <t>Curadoria nacional</t>
  </si>
  <si>
    <t>Curadoria local</t>
  </si>
  <si>
    <t>Atuação protagonista internacional</t>
  </si>
  <si>
    <t>Atuação protagonista nacional</t>
  </si>
  <si>
    <t>Atuação protagonista local</t>
  </si>
  <si>
    <t>Equipe longa-metragem</t>
  </si>
  <si>
    <t>Equipe curta-metragem</t>
  </si>
  <si>
    <t>Trabalho cenográfico</t>
  </si>
  <si>
    <t>Roteiro audiovisual</t>
  </si>
  <si>
    <t>Roteiro musical</t>
  </si>
  <si>
    <t>Roteiro edital &gt;70min</t>
  </si>
  <si>
    <t>Projeto edital ≤70min</t>
  </si>
  <si>
    <t>Projeto vencedor &gt;70min</t>
  </si>
  <si>
    <t>Projeto vencedor ≤70min</t>
  </si>
  <si>
    <t>Produto audiovisual &gt;70min</t>
  </si>
  <si>
    <t>Produto audiovisual ≤70min</t>
  </si>
  <si>
    <t>Prêmio audiovisual internacional</t>
  </si>
  <si>
    <t>Prêmio audiovisual nacional</t>
  </si>
  <si>
    <t>Prêmio audiovisual estadual/municipal</t>
  </si>
  <si>
    <t>Ensaio fotográfico internacional</t>
  </si>
  <si>
    <t>Ensaio fotográfico nacional</t>
  </si>
  <si>
    <t>Ensaio fotográfico estadual/municipal</t>
  </si>
  <si>
    <t>Prêmio fotográfico internacional</t>
  </si>
  <si>
    <t>Prêmio fotográfico nacional</t>
  </si>
  <si>
    <t>Prêmio fotográfico estadual/municipal</t>
  </si>
  <si>
    <t>Composição musical publicada (cinema, vídeo, rádio, TV etc.)</t>
  </si>
  <si>
    <t>Pontos</t>
  </si>
  <si>
    <t>Realização de produto audiovisual exibido em cinema, televisão ou ambientes digitais 
acima de 70 minutos</t>
  </si>
  <si>
    <t>Pontuação Obtida Conforme Resolução (Limitada ao máximo de 4)</t>
  </si>
  <si>
    <t>V - Produção Artística na Área, não coincidente com atividade de Ensino (Vide a aba Anexo 1 da Resolução)</t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</si>
  <si>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3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</si>
  <si>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2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</si>
  <si>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1 dia semanal </t>
    </r>
    <r>
      <rPr>
        <sz val="11"/>
        <color theme="3" tint="0.249977111117893"/>
        <rFont val="Calibri"/>
        <family val="2"/>
      </rPr>
      <t>(Art. 54 § 2º)</t>
    </r>
  </si>
  <si>
    <t>Do nível 4 da classe C (Associado) para a Classe D (Titular)</t>
  </si>
  <si>
    <t>*A norma para o cargo de professor titular estabelece uma pontuação mínima geral de 270 pontos (duzentos e setenta), já incluindo a Certidão de Pontuação Acumulada emitida pela ProGPe. Considerando os 5 períodos de avaliação, temos 270 dividido por 5, o que resulta em 54 pontos por período.</t>
  </si>
  <si>
    <t>Pontuação considerada como base para o cálculo para esta categoria de progressão/promoção*: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</si>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</sst>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theme="4"/>
      <name val="Calibri"/>
      <family val="2"/>
    </font>
    <font>
      <sz val="16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1"/>
      <color theme="3" tint="0.249977111117893"/>
      <name val="Calibri"/>
      <family val="2"/>
    </font>
    <font>
      <sz val="11"/>
      <color theme="3" tint="0.24997711111789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Protection="1"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right"/>
    </xf>
    <xf numFmtId="0" fontId="3" fillId="4" borderId="9" xfId="0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vertical="center" wrapText="1"/>
    </xf>
    <xf numFmtId="0" fontId="17" fillId="4" borderId="16" xfId="0" applyFont="1" applyFill="1" applyBorder="1" applyAlignment="1">
      <alignment vertical="center" wrapText="1"/>
    </xf>
    <xf numFmtId="9" fontId="3" fillId="4" borderId="5" xfId="0" applyNumberFormat="1" applyFont="1" applyFill="1" applyBorder="1" applyAlignment="1">
      <alignment vertical="center" wrapText="1"/>
    </xf>
    <xf numFmtId="2" fontId="3" fillId="7" borderId="22" xfId="0" applyNumberFormat="1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2" fontId="3" fillId="7" borderId="19" xfId="0" applyNumberFormat="1" applyFont="1" applyFill="1" applyBorder="1" applyAlignment="1">
      <alignment horizontal="right" vertical="center" wrapText="1"/>
    </xf>
    <xf numFmtId="2" fontId="4" fillId="7" borderId="23" xfId="0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0" fillId="0" borderId="0" xfId="0" applyNumberFormat="1"/>
    <xf numFmtId="1" fontId="3" fillId="0" borderId="5" xfId="0" applyNumberFormat="1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9" fillId="11" borderId="5" xfId="0" applyFont="1" applyFill="1" applyBorder="1"/>
    <xf numFmtId="164" fontId="9" fillId="11" borderId="5" xfId="0" applyNumberFormat="1" applyFont="1" applyFill="1" applyBorder="1"/>
    <xf numFmtId="164" fontId="0" fillId="5" borderId="5" xfId="0" applyNumberFormat="1" applyFill="1" applyBorder="1"/>
    <xf numFmtId="0" fontId="0" fillId="5" borderId="5" xfId="0" applyFill="1" applyBorder="1"/>
    <xf numFmtId="2" fontId="0" fillId="7" borderId="5" xfId="0" applyNumberFormat="1" applyFill="1" applyBorder="1"/>
    <xf numFmtId="2" fontId="9" fillId="7" borderId="5" xfId="0" applyNumberFormat="1" applyFont="1" applyFill="1" applyBorder="1"/>
    <xf numFmtId="0" fontId="9" fillId="11" borderId="8" xfId="0" applyFont="1" applyFill="1" applyBorder="1"/>
    <xf numFmtId="2" fontId="0" fillId="7" borderId="10" xfId="0" applyNumberFormat="1" applyFill="1" applyBorder="1"/>
    <xf numFmtId="0" fontId="9" fillId="12" borderId="0" xfId="0" applyFont="1" applyFill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2" fontId="3" fillId="7" borderId="34" xfId="0" applyNumberFormat="1" applyFont="1" applyFill="1" applyBorder="1" applyAlignment="1">
      <alignment horizontal="right" vertical="center" wrapText="1"/>
    </xf>
    <xf numFmtId="2" fontId="3" fillId="7" borderId="35" xfId="0" applyNumberFormat="1" applyFont="1" applyFill="1" applyBorder="1" applyAlignment="1">
      <alignment horizontal="right" vertical="center" wrapText="1"/>
    </xf>
    <xf numFmtId="2" fontId="3" fillId="7" borderId="36" xfId="0" applyNumberFormat="1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9" borderId="37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2" fontId="4" fillId="7" borderId="39" xfId="0" applyNumberFormat="1" applyFont="1" applyFill="1" applyBorder="1" applyAlignment="1">
      <alignment horizontal="right" vertical="center" wrapText="1"/>
    </xf>
    <xf numFmtId="0" fontId="4" fillId="2" borderId="40" xfId="0" applyFont="1" applyFill="1" applyBorder="1" applyAlignment="1">
      <alignment horizontal="righ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2" fontId="3" fillId="6" borderId="33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3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center" vertical="center" wrapText="1"/>
    </xf>
    <xf numFmtId="2" fontId="3" fillId="7" borderId="41" xfId="0" applyNumberFormat="1" applyFont="1" applyFill="1" applyBorder="1" applyAlignment="1">
      <alignment horizontal="right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justify" vertical="center" wrapText="1"/>
    </xf>
    <xf numFmtId="0" fontId="4" fillId="2" borderId="36" xfId="0" applyFont="1" applyFill="1" applyBorder="1" applyAlignment="1">
      <alignment horizontal="right" vertical="center" wrapText="1"/>
    </xf>
    <xf numFmtId="0" fontId="4" fillId="9" borderId="37" xfId="0" applyFont="1" applyFill="1" applyBorder="1" applyAlignment="1">
      <alignment horizontal="justify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justify" vertical="center" wrapText="1"/>
    </xf>
    <xf numFmtId="2" fontId="4" fillId="7" borderId="17" xfId="0" applyNumberFormat="1" applyFont="1" applyFill="1" applyBorder="1" applyAlignment="1">
      <alignment horizontal="righ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0" fillId="0" borderId="46" xfId="0" applyBorder="1" applyAlignment="1">
      <alignment horizontal="right"/>
    </xf>
    <xf numFmtId="0" fontId="2" fillId="4" borderId="4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6" borderId="5" xfId="0" applyFont="1" applyFill="1" applyBorder="1" applyAlignment="1" applyProtection="1">
      <alignment horizontal="center"/>
      <protection locked="0"/>
    </xf>
    <xf numFmtId="0" fontId="19" fillId="6" borderId="19" xfId="0" applyFont="1" applyFill="1" applyBorder="1" applyAlignment="1" applyProtection="1">
      <alignment horizontal="center"/>
      <protection locked="0"/>
    </xf>
    <xf numFmtId="0" fontId="19" fillId="10" borderId="21" xfId="0" applyFont="1" applyFill="1" applyBorder="1" applyAlignment="1">
      <alignment horizontal="center"/>
    </xf>
    <xf numFmtId="2" fontId="20" fillId="7" borderId="20" xfId="0" applyNumberFormat="1" applyFont="1" applyFill="1" applyBorder="1" applyAlignment="1">
      <alignment horizontal="center"/>
    </xf>
    <xf numFmtId="0" fontId="20" fillId="6" borderId="5" xfId="0" applyFont="1" applyFill="1" applyBorder="1" applyAlignment="1" applyProtection="1">
      <alignment horizontal="center"/>
      <protection locked="0"/>
    </xf>
    <xf numFmtId="0" fontId="3" fillId="5" borderId="19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9" fillId="14" borderId="0" xfId="0" applyFont="1" applyFill="1" applyProtection="1">
      <protection locked="0"/>
    </xf>
    <xf numFmtId="0" fontId="19" fillId="0" borderId="0" xfId="0" applyFont="1"/>
    <xf numFmtId="0" fontId="21" fillId="0" borderId="0" xfId="0" applyFont="1"/>
    <xf numFmtId="0" fontId="15" fillId="14" borderId="0" xfId="0" applyFont="1" applyFill="1" applyProtection="1">
      <protection locked="0"/>
    </xf>
    <xf numFmtId="0" fontId="15" fillId="0" borderId="0" xfId="0" applyFont="1"/>
    <xf numFmtId="0" fontId="19" fillId="14" borderId="0" xfId="0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0" fillId="14" borderId="0" xfId="0" applyFont="1" applyFill="1" applyProtection="1">
      <protection locked="0"/>
    </xf>
    <xf numFmtId="0" fontId="10" fillId="0" borderId="0" xfId="0" applyFont="1" applyAlignment="1">
      <alignment vertical="center" wrapText="1"/>
    </xf>
    <xf numFmtId="0" fontId="8" fillId="0" borderId="0" xfId="1" applyFont="1" applyAlignment="1" applyProtection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2" fontId="3" fillId="7" borderId="1" xfId="0" applyNumberFormat="1" applyFont="1" applyFill="1" applyBorder="1" applyAlignment="1">
      <alignment horizontal="left" vertical="center" wrapText="1"/>
    </xf>
    <xf numFmtId="2" fontId="19" fillId="0" borderId="9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2" fontId="13" fillId="7" borderId="17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2" fontId="3" fillId="7" borderId="31" xfId="0" applyNumberFormat="1" applyFont="1" applyFill="1" applyBorder="1" applyAlignment="1">
      <alignment horizontal="right" vertical="center" wrapText="1"/>
    </xf>
    <xf numFmtId="2" fontId="3" fillId="7" borderId="32" xfId="0" applyNumberFormat="1" applyFont="1" applyFill="1" applyBorder="1" applyAlignment="1">
      <alignment horizontal="right" vertical="center" wrapText="1"/>
    </xf>
    <xf numFmtId="2" fontId="3" fillId="7" borderId="43" xfId="0" applyNumberFormat="1" applyFont="1" applyFill="1" applyBorder="1" applyAlignment="1">
      <alignment horizontal="right" vertical="center" wrapText="1"/>
    </xf>
    <xf numFmtId="2" fontId="3" fillId="7" borderId="4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2" fontId="3" fillId="7" borderId="33" xfId="0" applyNumberFormat="1" applyFont="1" applyFill="1" applyBorder="1" applyAlignment="1">
      <alignment horizontal="right" vertical="center" wrapText="1"/>
    </xf>
    <xf numFmtId="2" fontId="3" fillId="7" borderId="34" xfId="0" applyNumberFormat="1" applyFont="1" applyFill="1" applyBorder="1" applyAlignment="1">
      <alignment horizontal="right" vertical="center" wrapText="1"/>
    </xf>
    <xf numFmtId="2" fontId="3" fillId="7" borderId="35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ufscar.br/sei/controlador.php?acao=procedimento_trabalhar&amp;id_procedimento=1868736&amp;id_documento=2509088" TargetMode="External"/><Relationship Id="rId1" Type="http://schemas.openxmlformats.org/officeDocument/2006/relationships/hyperlink" Target="https://www.progpe.ufscar.br/arquivos/legislacao/sei_1736474_ato_normativo__resolucao_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56"/>
  <sheetViews>
    <sheetView showGridLines="0" tabSelected="1" zoomScale="106" zoomScaleNormal="106" workbookViewId="0">
      <selection activeCell="B142" sqref="B142"/>
    </sheetView>
  </sheetViews>
  <sheetFormatPr defaultRowHeight="14.4" x14ac:dyDescent="0.3"/>
  <cols>
    <col min="1" max="1" width="90.109375" customWidth="1"/>
    <col min="2" max="2" width="12.44140625" style="8" customWidth="1"/>
    <col min="3" max="3" width="20.88671875" style="8" customWidth="1"/>
    <col min="4" max="4" width="13.44140625" style="8" customWidth="1"/>
    <col min="5" max="5" width="15.33203125" style="8" customWidth="1"/>
    <col min="6" max="6" width="11.5546875" style="9" customWidth="1"/>
    <col min="7" max="7" width="33.109375" style="112" customWidth="1"/>
    <col min="8" max="8" width="9.109375" style="106"/>
    <col min="9" max="9" width="25" style="106" customWidth="1"/>
  </cols>
  <sheetData>
    <row r="1" spans="1:9" ht="18" x14ac:dyDescent="0.3">
      <c r="A1" s="114" t="s">
        <v>124</v>
      </c>
      <c r="B1" s="114"/>
      <c r="C1" s="117" t="s">
        <v>123</v>
      </c>
      <c r="D1" s="114"/>
      <c r="E1" s="114"/>
      <c r="F1" s="114"/>
      <c r="G1" s="113" t="s">
        <v>169</v>
      </c>
      <c r="H1" s="132"/>
      <c r="I1" s="132"/>
    </row>
    <row r="2" spans="1:9" ht="21" x14ac:dyDescent="0.3">
      <c r="A2" s="115" t="s">
        <v>78</v>
      </c>
      <c r="C2" s="118" t="s">
        <v>121</v>
      </c>
      <c r="D2" s="106"/>
      <c r="E2" s="115"/>
      <c r="F2" s="115"/>
      <c r="G2" s="105"/>
      <c r="I2"/>
    </row>
    <row r="3" spans="1:9" ht="28.8" x14ac:dyDescent="0.3">
      <c r="A3" s="115" t="s">
        <v>167</v>
      </c>
      <c r="C3" s="119" t="s">
        <v>122</v>
      </c>
      <c r="D3" s="106"/>
      <c r="E3" s="115"/>
      <c r="F3" s="115"/>
      <c r="G3" s="105"/>
      <c r="I3"/>
    </row>
    <row r="4" spans="1:9" ht="18" x14ac:dyDescent="0.3">
      <c r="A4" s="116" t="s">
        <v>79</v>
      </c>
      <c r="B4" s="116"/>
      <c r="C4" s="116"/>
      <c r="D4" s="116"/>
      <c r="E4" s="116"/>
      <c r="F4" s="116"/>
      <c r="G4" s="105"/>
    </row>
    <row r="5" spans="1:9" ht="15.6" x14ac:dyDescent="0.3">
      <c r="A5" s="125" t="s">
        <v>0</v>
      </c>
      <c r="B5" s="125"/>
      <c r="C5" s="125"/>
      <c r="D5" s="125"/>
      <c r="E5" s="125"/>
      <c r="F5" s="125"/>
      <c r="G5" s="105"/>
    </row>
    <row r="6" spans="1:9" x14ac:dyDescent="0.3">
      <c r="A6" s="6" t="s">
        <v>1</v>
      </c>
      <c r="B6" s="127"/>
      <c r="C6" s="127"/>
      <c r="D6" s="127"/>
      <c r="E6" s="127"/>
      <c r="F6" s="127"/>
      <c r="G6" s="105"/>
    </row>
    <row r="7" spans="1:9" x14ac:dyDescent="0.3">
      <c r="A7" s="6" t="s">
        <v>2</v>
      </c>
      <c r="B7" s="127"/>
      <c r="C7" s="127"/>
      <c r="D7" s="127"/>
      <c r="E7" s="127"/>
      <c r="F7" s="127"/>
      <c r="G7" s="105"/>
    </row>
    <row r="8" spans="1:9" ht="15" customHeight="1" x14ac:dyDescent="0.3">
      <c r="A8" s="6" t="s">
        <v>3</v>
      </c>
      <c r="B8" s="127" t="s">
        <v>243</v>
      </c>
      <c r="C8" s="127"/>
      <c r="D8" s="127"/>
      <c r="E8" s="127"/>
      <c r="F8" s="127"/>
      <c r="G8" s="105"/>
    </row>
    <row r="9" spans="1:9" x14ac:dyDescent="0.3">
      <c r="A9" s="6" t="s">
        <v>4</v>
      </c>
      <c r="B9" s="126" t="s">
        <v>5</v>
      </c>
      <c r="C9" s="126"/>
      <c r="D9" s="126"/>
      <c r="E9" s="126"/>
      <c r="F9" s="126"/>
      <c r="G9" s="105"/>
    </row>
    <row r="10" spans="1:9" x14ac:dyDescent="0.3">
      <c r="A10" s="123" t="s">
        <v>6</v>
      </c>
      <c r="B10" s="2" t="s">
        <v>80</v>
      </c>
      <c r="C10" s="7" t="s">
        <v>7</v>
      </c>
      <c r="G10" s="105"/>
    </row>
    <row r="11" spans="1:9" x14ac:dyDescent="0.3">
      <c r="A11" s="124"/>
      <c r="B11" s="3" t="s">
        <v>80</v>
      </c>
      <c r="C11" s="10" t="s">
        <v>8</v>
      </c>
      <c r="G11" s="105"/>
    </row>
    <row r="12" spans="1:9" x14ac:dyDescent="0.3">
      <c r="A12" s="11"/>
      <c r="G12" s="105"/>
    </row>
    <row r="13" spans="1:9" ht="15" thickBot="1" x14ac:dyDescent="0.35">
      <c r="A13" s="58" t="s">
        <v>9</v>
      </c>
      <c r="B13" s="136" t="s">
        <v>89</v>
      </c>
      <c r="C13" s="137"/>
      <c r="D13" s="137"/>
      <c r="E13" s="137"/>
      <c r="F13" s="138"/>
      <c r="G13" s="105"/>
    </row>
    <row r="14" spans="1:9" ht="15.6" x14ac:dyDescent="0.3">
      <c r="A14" s="59" t="s">
        <v>10</v>
      </c>
      <c r="B14" s="60" t="s">
        <v>11</v>
      </c>
      <c r="C14" s="60" t="s">
        <v>94</v>
      </c>
      <c r="D14" s="60" t="s">
        <v>90</v>
      </c>
      <c r="E14" s="60" t="s">
        <v>12</v>
      </c>
      <c r="F14" s="61" t="s">
        <v>13</v>
      </c>
      <c r="G14" s="105"/>
    </row>
    <row r="15" spans="1:9" x14ac:dyDescent="0.3">
      <c r="A15" s="62" t="s">
        <v>14</v>
      </c>
      <c r="B15" s="12" t="s">
        <v>15</v>
      </c>
      <c r="C15" s="12" t="s">
        <v>95</v>
      </c>
      <c r="D15" s="3"/>
      <c r="E15" s="13"/>
      <c r="F15" s="128">
        <f>D15/15+1*D16</f>
        <v>0</v>
      </c>
      <c r="G15" s="105"/>
    </row>
    <row r="16" spans="1:9" x14ac:dyDescent="0.3">
      <c r="A16" s="62" t="s">
        <v>91</v>
      </c>
      <c r="B16" s="12">
        <v>1</v>
      </c>
      <c r="C16" s="8" t="s">
        <v>100</v>
      </c>
      <c r="D16" s="3"/>
      <c r="E16" s="13"/>
      <c r="F16" s="129"/>
      <c r="G16" s="105"/>
    </row>
    <row r="17" spans="1:7" x14ac:dyDescent="0.3">
      <c r="A17" s="62" t="s">
        <v>16</v>
      </c>
      <c r="B17" s="12" t="s">
        <v>15</v>
      </c>
      <c r="C17" s="12" t="s">
        <v>95</v>
      </c>
      <c r="D17" s="3"/>
      <c r="E17" s="12"/>
      <c r="F17" s="133">
        <f>D17/15+1*D18</f>
        <v>0</v>
      </c>
      <c r="G17" s="105"/>
    </row>
    <row r="18" spans="1:7" x14ac:dyDescent="0.3">
      <c r="A18" s="62" t="s">
        <v>92</v>
      </c>
      <c r="B18" s="12">
        <v>1</v>
      </c>
      <c r="C18" s="8" t="s">
        <v>100</v>
      </c>
      <c r="D18" s="3"/>
      <c r="E18" s="12"/>
      <c r="F18" s="134"/>
      <c r="G18" s="105"/>
    </row>
    <row r="19" spans="1:7" x14ac:dyDescent="0.3">
      <c r="A19" s="62" t="s">
        <v>83</v>
      </c>
      <c r="B19" s="12" t="s">
        <v>15</v>
      </c>
      <c r="C19" s="12" t="s">
        <v>95</v>
      </c>
      <c r="D19" s="3"/>
      <c r="E19" s="12"/>
      <c r="F19" s="135">
        <f>D19/15+1*D20</f>
        <v>0</v>
      </c>
      <c r="G19" s="105"/>
    </row>
    <row r="20" spans="1:7" x14ac:dyDescent="0.3">
      <c r="A20" s="62" t="s">
        <v>93</v>
      </c>
      <c r="B20" s="12">
        <v>1</v>
      </c>
      <c r="C20" s="8" t="s">
        <v>100</v>
      </c>
      <c r="D20" s="3"/>
      <c r="E20" s="12"/>
      <c r="F20" s="134"/>
      <c r="G20" s="105"/>
    </row>
    <row r="21" spans="1:7" x14ac:dyDescent="0.3">
      <c r="A21" s="62" t="s">
        <v>17</v>
      </c>
      <c r="B21" s="12" t="s">
        <v>15</v>
      </c>
      <c r="C21" s="12" t="s">
        <v>95</v>
      </c>
      <c r="D21" s="3"/>
      <c r="E21" s="12" t="s">
        <v>84</v>
      </c>
      <c r="F21" s="65">
        <f>MIN(D21/15, 20%*SUM(F15:F20))</f>
        <v>0</v>
      </c>
      <c r="G21" s="105"/>
    </row>
    <row r="22" spans="1:7" x14ac:dyDescent="0.3">
      <c r="A22" s="66" t="s">
        <v>18</v>
      </c>
      <c r="B22" s="14"/>
      <c r="C22" s="14"/>
      <c r="D22" s="14"/>
      <c r="E22" s="14"/>
      <c r="F22" s="65">
        <f>SUM(F15:F21)</f>
        <v>0</v>
      </c>
      <c r="G22" s="105"/>
    </row>
    <row r="23" spans="1:7" ht="15" thickBot="1" x14ac:dyDescent="0.35">
      <c r="A23" s="67" t="s">
        <v>81</v>
      </c>
      <c r="B23" s="68"/>
      <c r="C23" s="68"/>
      <c r="D23" s="68"/>
      <c r="E23" s="69"/>
      <c r="F23" s="70">
        <f>F22</f>
        <v>0</v>
      </c>
      <c r="G23" s="105"/>
    </row>
    <row r="24" spans="1:7" ht="15.6" x14ac:dyDescent="0.3">
      <c r="A24" s="59" t="s">
        <v>20</v>
      </c>
      <c r="B24" s="60" t="s">
        <v>11</v>
      </c>
      <c r="C24" s="60" t="s">
        <v>94</v>
      </c>
      <c r="D24" s="60" t="s">
        <v>90</v>
      </c>
      <c r="E24" s="60" t="s">
        <v>12</v>
      </c>
      <c r="F24" s="71" t="s">
        <v>13</v>
      </c>
      <c r="G24" s="105"/>
    </row>
    <row r="25" spans="1:7" x14ac:dyDescent="0.3">
      <c r="A25" s="72" t="s">
        <v>21</v>
      </c>
      <c r="B25" s="15">
        <v>2</v>
      </c>
      <c r="C25" s="15" t="s">
        <v>96</v>
      </c>
      <c r="D25" s="3"/>
      <c r="E25" s="15"/>
      <c r="F25" s="65">
        <f>B25*D25</f>
        <v>0</v>
      </c>
      <c r="G25" s="105"/>
    </row>
    <row r="26" spans="1:7" x14ac:dyDescent="0.3">
      <c r="A26" s="72" t="s">
        <v>22</v>
      </c>
      <c r="B26" s="15" t="s">
        <v>23</v>
      </c>
      <c r="C26" s="15" t="s">
        <v>110</v>
      </c>
      <c r="D26" s="3"/>
      <c r="E26" s="15"/>
      <c r="F26" s="65">
        <f t="shared" ref="F26:F28" si="0">2*D26</f>
        <v>0</v>
      </c>
      <c r="G26" s="105"/>
    </row>
    <row r="27" spans="1:7" x14ac:dyDescent="0.3">
      <c r="A27" s="73" t="s">
        <v>24</v>
      </c>
      <c r="B27" s="15" t="s">
        <v>23</v>
      </c>
      <c r="C27" s="15" t="s">
        <v>110</v>
      </c>
      <c r="D27" s="3"/>
      <c r="E27" s="15"/>
      <c r="F27" s="65">
        <f t="shared" si="0"/>
        <v>0</v>
      </c>
      <c r="G27" s="105"/>
    </row>
    <row r="28" spans="1:7" x14ac:dyDescent="0.3">
      <c r="A28" s="73" t="s">
        <v>25</v>
      </c>
      <c r="B28" s="15" t="s">
        <v>23</v>
      </c>
      <c r="C28" s="15" t="s">
        <v>110</v>
      </c>
      <c r="D28" s="3"/>
      <c r="E28" s="15"/>
      <c r="F28" s="65">
        <f t="shared" si="0"/>
        <v>0</v>
      </c>
      <c r="G28" s="105"/>
    </row>
    <row r="29" spans="1:7" x14ac:dyDescent="0.3">
      <c r="A29" s="72" t="s">
        <v>26</v>
      </c>
      <c r="B29" s="15">
        <v>1</v>
      </c>
      <c r="C29" s="15" t="s">
        <v>96</v>
      </c>
      <c r="D29" s="3"/>
      <c r="E29" s="15"/>
      <c r="F29" s="65">
        <f t="shared" ref="F29:F35" si="1">B29*D29</f>
        <v>0</v>
      </c>
      <c r="G29" s="105"/>
    </row>
    <row r="30" spans="1:7" x14ac:dyDescent="0.3">
      <c r="A30" s="72" t="s">
        <v>27</v>
      </c>
      <c r="B30" s="15">
        <v>3</v>
      </c>
      <c r="C30" s="15" t="s">
        <v>96</v>
      </c>
      <c r="D30" s="3"/>
      <c r="E30" s="15"/>
      <c r="F30" s="65">
        <f t="shared" si="1"/>
        <v>0</v>
      </c>
      <c r="G30" s="105"/>
    </row>
    <row r="31" spans="1:7" x14ac:dyDescent="0.3">
      <c r="A31" s="72" t="s">
        <v>28</v>
      </c>
      <c r="B31" s="15">
        <v>2</v>
      </c>
      <c r="C31" s="15" t="s">
        <v>96</v>
      </c>
      <c r="D31" s="3"/>
      <c r="E31" s="15"/>
      <c r="F31" s="65">
        <f t="shared" si="1"/>
        <v>0</v>
      </c>
      <c r="G31" s="105"/>
    </row>
    <row r="32" spans="1:7" x14ac:dyDescent="0.3">
      <c r="A32" s="72" t="s">
        <v>29</v>
      </c>
      <c r="B32" s="15">
        <v>4</v>
      </c>
      <c r="C32" s="15" t="s">
        <v>96</v>
      </c>
      <c r="D32" s="3"/>
      <c r="E32" s="15"/>
      <c r="F32" s="65">
        <f t="shared" si="1"/>
        <v>0</v>
      </c>
      <c r="G32" s="105"/>
    </row>
    <row r="33" spans="1:8" x14ac:dyDescent="0.3">
      <c r="A33" s="72" t="s">
        <v>30</v>
      </c>
      <c r="B33" s="15">
        <v>0.25</v>
      </c>
      <c r="C33" s="15" t="s">
        <v>96</v>
      </c>
      <c r="D33" s="3"/>
      <c r="E33" s="15"/>
      <c r="F33" s="65">
        <f t="shared" si="1"/>
        <v>0</v>
      </c>
      <c r="G33" s="105"/>
    </row>
    <row r="34" spans="1:8" x14ac:dyDescent="0.3">
      <c r="A34" s="72" t="s">
        <v>31</v>
      </c>
      <c r="B34" s="15">
        <v>0.25</v>
      </c>
      <c r="C34" s="15" t="s">
        <v>96</v>
      </c>
      <c r="D34" s="3"/>
      <c r="E34" s="15"/>
      <c r="F34" s="65">
        <f t="shared" si="1"/>
        <v>0</v>
      </c>
      <c r="G34" s="105"/>
    </row>
    <row r="35" spans="1:8" x14ac:dyDescent="0.3">
      <c r="A35" s="72" t="s">
        <v>32</v>
      </c>
      <c r="B35" s="15">
        <v>1</v>
      </c>
      <c r="C35" s="15" t="s">
        <v>96</v>
      </c>
      <c r="D35" s="3"/>
      <c r="E35" s="15"/>
      <c r="F35" s="65">
        <f t="shared" si="1"/>
        <v>0</v>
      </c>
      <c r="G35" s="105"/>
    </row>
    <row r="36" spans="1:8" x14ac:dyDescent="0.3">
      <c r="A36" s="72" t="s">
        <v>33</v>
      </c>
      <c r="B36" s="8" t="s">
        <v>125</v>
      </c>
      <c r="C36" s="15" t="s">
        <v>99</v>
      </c>
      <c r="D36" s="3"/>
      <c r="E36" s="15"/>
      <c r="F36" s="74"/>
      <c r="G36" s="105"/>
    </row>
    <row r="37" spans="1:8" x14ac:dyDescent="0.3">
      <c r="A37" s="75" t="s">
        <v>18</v>
      </c>
      <c r="B37" s="17"/>
      <c r="C37" s="17"/>
      <c r="D37" s="17"/>
      <c r="E37" s="17"/>
      <c r="F37" s="65">
        <f>SUM(F25:F36)</f>
        <v>0</v>
      </c>
      <c r="G37" s="105"/>
    </row>
    <row r="38" spans="1:8" ht="15" thickBot="1" x14ac:dyDescent="0.35">
      <c r="A38" s="67" t="s">
        <v>81</v>
      </c>
      <c r="B38" s="68"/>
      <c r="C38" s="68"/>
      <c r="D38" s="68"/>
      <c r="E38" s="76"/>
      <c r="F38" s="70">
        <f>F37</f>
        <v>0</v>
      </c>
      <c r="G38" s="105"/>
    </row>
    <row r="39" spans="1:8" ht="15.6" x14ac:dyDescent="0.3">
      <c r="A39" s="59" t="s">
        <v>34</v>
      </c>
      <c r="B39" s="60" t="s">
        <v>11</v>
      </c>
      <c r="C39" s="60" t="s">
        <v>94</v>
      </c>
      <c r="D39" s="60" t="s">
        <v>90</v>
      </c>
      <c r="E39" s="60" t="s">
        <v>12</v>
      </c>
      <c r="F39" s="71" t="s">
        <v>13</v>
      </c>
      <c r="G39" s="105"/>
    </row>
    <row r="40" spans="1:8" x14ac:dyDescent="0.3">
      <c r="A40" s="72" t="s">
        <v>35</v>
      </c>
      <c r="B40" s="15">
        <v>4</v>
      </c>
      <c r="C40" s="15" t="s">
        <v>97</v>
      </c>
      <c r="D40" s="3"/>
      <c r="E40" s="15"/>
      <c r="F40" s="65">
        <f t="shared" ref="F40:F57" si="2">B40*D40</f>
        <v>0</v>
      </c>
      <c r="G40" s="105"/>
    </row>
    <row r="41" spans="1:8" x14ac:dyDescent="0.3">
      <c r="A41" s="72" t="s">
        <v>36</v>
      </c>
      <c r="B41" s="15">
        <v>3</v>
      </c>
      <c r="C41" s="15" t="s">
        <v>97</v>
      </c>
      <c r="D41" s="3"/>
      <c r="E41" s="15"/>
      <c r="F41" s="65">
        <f t="shared" si="2"/>
        <v>0</v>
      </c>
      <c r="G41" s="105"/>
    </row>
    <row r="42" spans="1:8" x14ac:dyDescent="0.3">
      <c r="A42" s="72" t="s">
        <v>85</v>
      </c>
      <c r="B42" s="15">
        <v>2</v>
      </c>
      <c r="C42" s="15" t="s">
        <v>97</v>
      </c>
      <c r="D42" s="3"/>
      <c r="E42" s="15"/>
      <c r="F42" s="64">
        <f t="shared" si="2"/>
        <v>0</v>
      </c>
      <c r="G42" s="105"/>
    </row>
    <row r="43" spans="1:8" x14ac:dyDescent="0.3">
      <c r="A43" s="73" t="s">
        <v>86</v>
      </c>
      <c r="B43" s="15">
        <v>4</v>
      </c>
      <c r="C43" s="15" t="s">
        <v>97</v>
      </c>
      <c r="D43" s="3"/>
      <c r="E43" s="18"/>
      <c r="F43" s="64">
        <f t="shared" si="2"/>
        <v>0</v>
      </c>
      <c r="G43" s="105"/>
    </row>
    <row r="44" spans="1:8" x14ac:dyDescent="0.3">
      <c r="A44" s="73" t="s">
        <v>87</v>
      </c>
      <c r="B44" s="15">
        <v>3</v>
      </c>
      <c r="C44" s="15" t="s">
        <v>97</v>
      </c>
      <c r="D44" s="3"/>
      <c r="E44" s="18"/>
      <c r="F44" s="64">
        <f t="shared" si="2"/>
        <v>0</v>
      </c>
      <c r="G44" s="105"/>
    </row>
    <row r="45" spans="1:8" x14ac:dyDescent="0.3">
      <c r="A45" s="73" t="s">
        <v>88</v>
      </c>
      <c r="B45" s="15">
        <v>2</v>
      </c>
      <c r="C45" s="15" t="s">
        <v>97</v>
      </c>
      <c r="D45" s="3"/>
      <c r="E45" s="18"/>
      <c r="F45" s="77">
        <f t="shared" si="2"/>
        <v>0</v>
      </c>
      <c r="G45" s="105"/>
    </row>
    <row r="46" spans="1:8" x14ac:dyDescent="0.3">
      <c r="A46" s="72" t="s">
        <v>239</v>
      </c>
      <c r="B46" s="19" t="s">
        <v>98</v>
      </c>
      <c r="C46" s="15" t="s">
        <v>99</v>
      </c>
      <c r="D46" s="3"/>
      <c r="E46" s="15"/>
      <c r="F46" s="74"/>
      <c r="G46" s="105"/>
      <c r="H46" s="107"/>
    </row>
    <row r="47" spans="1:8" x14ac:dyDescent="0.3">
      <c r="A47" s="73" t="s">
        <v>134</v>
      </c>
      <c r="B47" s="15">
        <v>2</v>
      </c>
      <c r="C47" s="15" t="s">
        <v>97</v>
      </c>
      <c r="D47" s="3"/>
      <c r="E47" s="18"/>
      <c r="F47" s="77">
        <f t="shared" si="2"/>
        <v>0</v>
      </c>
      <c r="G47" s="105"/>
    </row>
    <row r="48" spans="1:8" x14ac:dyDescent="0.3">
      <c r="A48" s="73" t="s">
        <v>135</v>
      </c>
      <c r="B48" s="15">
        <v>4</v>
      </c>
      <c r="C48" s="15" t="s">
        <v>97</v>
      </c>
      <c r="D48" s="3"/>
      <c r="E48" s="18"/>
      <c r="F48" s="77">
        <f t="shared" si="2"/>
        <v>0</v>
      </c>
      <c r="G48" s="105"/>
    </row>
    <row r="49" spans="1:7" x14ac:dyDescent="0.3">
      <c r="A49" s="73" t="s">
        <v>136</v>
      </c>
      <c r="B49" s="15">
        <v>2</v>
      </c>
      <c r="C49" s="15" t="s">
        <v>97</v>
      </c>
      <c r="D49" s="3"/>
      <c r="E49" s="18"/>
      <c r="F49" s="77">
        <f t="shared" si="2"/>
        <v>0</v>
      </c>
      <c r="G49" s="105"/>
    </row>
    <row r="50" spans="1:7" x14ac:dyDescent="0.3">
      <c r="A50" s="73" t="s">
        <v>137</v>
      </c>
      <c r="B50" s="15">
        <v>4</v>
      </c>
      <c r="C50" s="15" t="s">
        <v>97</v>
      </c>
      <c r="D50" s="3"/>
      <c r="E50" s="18"/>
      <c r="F50" s="77">
        <f t="shared" si="2"/>
        <v>0</v>
      </c>
      <c r="G50" s="105"/>
    </row>
    <row r="51" spans="1:7" x14ac:dyDescent="0.3">
      <c r="A51" s="73" t="s">
        <v>138</v>
      </c>
      <c r="B51" s="15">
        <v>1.5</v>
      </c>
      <c r="C51" s="15" t="s">
        <v>97</v>
      </c>
      <c r="D51" s="3"/>
      <c r="E51" s="18"/>
      <c r="F51" s="77">
        <f t="shared" si="2"/>
        <v>0</v>
      </c>
      <c r="G51" s="105"/>
    </row>
    <row r="52" spans="1:7" x14ac:dyDescent="0.3">
      <c r="A52" s="73" t="s">
        <v>139</v>
      </c>
      <c r="B52" s="15">
        <v>0.75</v>
      </c>
      <c r="C52" s="15" t="s">
        <v>97</v>
      </c>
      <c r="D52" s="3"/>
      <c r="E52" s="18"/>
      <c r="F52" s="77">
        <f t="shared" si="2"/>
        <v>0</v>
      </c>
      <c r="G52" s="105"/>
    </row>
    <row r="53" spans="1:7" x14ac:dyDescent="0.3">
      <c r="A53" s="73" t="s">
        <v>140</v>
      </c>
      <c r="B53" s="15">
        <v>4</v>
      </c>
      <c r="C53" s="15" t="s">
        <v>97</v>
      </c>
      <c r="D53" s="3"/>
      <c r="E53" s="18"/>
      <c r="F53" s="77">
        <f t="shared" si="2"/>
        <v>0</v>
      </c>
      <c r="G53" s="105"/>
    </row>
    <row r="54" spans="1:7" x14ac:dyDescent="0.3">
      <c r="A54" s="73" t="s">
        <v>141</v>
      </c>
      <c r="B54" s="15">
        <v>1</v>
      </c>
      <c r="C54" s="15" t="s">
        <v>97</v>
      </c>
      <c r="D54" s="3"/>
      <c r="E54" s="18"/>
      <c r="F54" s="77">
        <f t="shared" si="2"/>
        <v>0</v>
      </c>
      <c r="G54" s="105"/>
    </row>
    <row r="55" spans="1:7" ht="28.8" x14ac:dyDescent="0.3">
      <c r="A55" s="73" t="s">
        <v>142</v>
      </c>
      <c r="B55" s="15">
        <v>1</v>
      </c>
      <c r="C55" s="15" t="s">
        <v>97</v>
      </c>
      <c r="D55" s="3"/>
      <c r="E55" s="18"/>
      <c r="F55" s="77">
        <f t="shared" si="2"/>
        <v>0</v>
      </c>
      <c r="G55" s="105"/>
    </row>
    <row r="56" spans="1:7" x14ac:dyDescent="0.3">
      <c r="A56" s="73" t="s">
        <v>143</v>
      </c>
      <c r="B56" s="15">
        <v>1</v>
      </c>
      <c r="C56" s="15" t="s">
        <v>97</v>
      </c>
      <c r="D56" s="3"/>
      <c r="E56" s="18"/>
      <c r="F56" s="77">
        <f t="shared" si="2"/>
        <v>0</v>
      </c>
      <c r="G56" s="105"/>
    </row>
    <row r="57" spans="1:7" ht="28.8" x14ac:dyDescent="0.3">
      <c r="A57" s="73" t="s">
        <v>144</v>
      </c>
      <c r="B57" s="15">
        <v>1</v>
      </c>
      <c r="C57" s="15" t="s">
        <v>97</v>
      </c>
      <c r="D57" s="3"/>
      <c r="E57" s="18"/>
      <c r="F57" s="77">
        <f t="shared" si="2"/>
        <v>0</v>
      </c>
      <c r="G57" s="105"/>
    </row>
    <row r="58" spans="1:7" x14ac:dyDescent="0.3">
      <c r="A58" s="72" t="s">
        <v>126</v>
      </c>
      <c r="B58" s="15">
        <v>2</v>
      </c>
      <c r="C58" s="15" t="s">
        <v>97</v>
      </c>
      <c r="D58" s="3"/>
      <c r="E58" s="15"/>
      <c r="F58" s="65">
        <f t="shared" ref="F58:F63" si="3">B58*D58</f>
        <v>0</v>
      </c>
      <c r="G58" s="105"/>
    </row>
    <row r="59" spans="1:7" x14ac:dyDescent="0.3">
      <c r="A59" s="72" t="s">
        <v>127</v>
      </c>
      <c r="B59" s="15">
        <v>1</v>
      </c>
      <c r="C59" s="15" t="s">
        <v>97</v>
      </c>
      <c r="D59" s="3"/>
      <c r="E59" s="15"/>
      <c r="F59" s="65">
        <f t="shared" si="3"/>
        <v>0</v>
      </c>
      <c r="G59" s="105"/>
    </row>
    <row r="60" spans="1:7" x14ac:dyDescent="0.3">
      <c r="A60" s="72" t="s">
        <v>145</v>
      </c>
      <c r="B60" s="15">
        <v>0.25</v>
      </c>
      <c r="C60" s="15" t="s">
        <v>97</v>
      </c>
      <c r="D60" s="3"/>
      <c r="E60" s="15"/>
      <c r="F60" s="65">
        <f t="shared" si="3"/>
        <v>0</v>
      </c>
      <c r="G60" s="105"/>
    </row>
    <row r="61" spans="1:7" x14ac:dyDescent="0.3">
      <c r="A61" s="72" t="s">
        <v>37</v>
      </c>
      <c r="B61" s="15">
        <v>0.5</v>
      </c>
      <c r="C61" s="15" t="s">
        <v>97</v>
      </c>
      <c r="D61" s="3"/>
      <c r="E61" s="15"/>
      <c r="F61" s="65">
        <f t="shared" si="3"/>
        <v>0</v>
      </c>
      <c r="G61" s="105"/>
    </row>
    <row r="62" spans="1:7" x14ac:dyDescent="0.3">
      <c r="A62" s="72" t="s">
        <v>38</v>
      </c>
      <c r="B62" s="15">
        <v>0.5</v>
      </c>
      <c r="C62" s="15" t="s">
        <v>97</v>
      </c>
      <c r="D62" s="3"/>
      <c r="E62" s="15"/>
      <c r="F62" s="65">
        <f t="shared" si="3"/>
        <v>0</v>
      </c>
      <c r="G62" s="105"/>
    </row>
    <row r="63" spans="1:7" x14ac:dyDescent="0.3">
      <c r="A63" s="72" t="s">
        <v>39</v>
      </c>
      <c r="B63" s="15">
        <v>0.5</v>
      </c>
      <c r="C63" s="15" t="s">
        <v>97</v>
      </c>
      <c r="D63" s="3"/>
      <c r="E63" s="15"/>
      <c r="F63" s="65">
        <f t="shared" si="3"/>
        <v>0</v>
      </c>
      <c r="G63" s="105"/>
    </row>
    <row r="64" spans="1:7" x14ac:dyDescent="0.3">
      <c r="A64" s="75" t="s">
        <v>18</v>
      </c>
      <c r="B64" s="17"/>
      <c r="C64" s="17"/>
      <c r="D64" s="17"/>
      <c r="E64" s="17"/>
      <c r="F64" s="65">
        <f>SUM(F40:F63)</f>
        <v>0</v>
      </c>
      <c r="G64" s="105"/>
    </row>
    <row r="65" spans="1:7" ht="15" thickBot="1" x14ac:dyDescent="0.35">
      <c r="A65" s="67" t="s">
        <v>81</v>
      </c>
      <c r="B65" s="68"/>
      <c r="C65" s="68"/>
      <c r="D65" s="68"/>
      <c r="E65" s="76"/>
      <c r="F65" s="70">
        <f>F64</f>
        <v>0</v>
      </c>
      <c r="G65" s="105"/>
    </row>
    <row r="66" spans="1:7" ht="15.6" x14ac:dyDescent="0.3">
      <c r="A66" s="59" t="s">
        <v>40</v>
      </c>
      <c r="B66" s="60" t="s">
        <v>11</v>
      </c>
      <c r="C66" s="60" t="s">
        <v>94</v>
      </c>
      <c r="D66" s="60" t="s">
        <v>90</v>
      </c>
      <c r="E66" s="60" t="s">
        <v>12</v>
      </c>
      <c r="F66" s="71" t="s">
        <v>13</v>
      </c>
      <c r="G66" s="105"/>
    </row>
    <row r="67" spans="1:7" x14ac:dyDescent="0.3">
      <c r="A67" s="72" t="s">
        <v>41</v>
      </c>
      <c r="B67" s="15" t="s">
        <v>42</v>
      </c>
      <c r="C67" s="15" t="s">
        <v>101</v>
      </c>
      <c r="D67" s="4"/>
      <c r="E67" s="15"/>
      <c r="F67" s="65">
        <f>(D67/ 12)*4</f>
        <v>0</v>
      </c>
      <c r="G67" s="105"/>
    </row>
    <row r="68" spans="1:7" x14ac:dyDescent="0.3">
      <c r="A68" s="72" t="s">
        <v>129</v>
      </c>
      <c r="B68" s="15" t="s">
        <v>43</v>
      </c>
      <c r="C68" s="15" t="s">
        <v>128</v>
      </c>
      <c r="D68" s="4"/>
      <c r="E68" s="15"/>
      <c r="F68" s="65">
        <f>1*D68</f>
        <v>0</v>
      </c>
      <c r="G68" s="105"/>
    </row>
    <row r="69" spans="1:7" x14ac:dyDescent="0.3">
      <c r="A69" s="72" t="s">
        <v>44</v>
      </c>
      <c r="B69" s="15" t="s">
        <v>23</v>
      </c>
      <c r="C69" s="15" t="s">
        <v>101</v>
      </c>
      <c r="D69" s="4"/>
      <c r="E69" s="15"/>
      <c r="F69" s="64">
        <f>(D69/ 12)*2</f>
        <v>0</v>
      </c>
      <c r="G69" s="105"/>
    </row>
    <row r="70" spans="1:7" x14ac:dyDescent="0.3">
      <c r="A70" s="72" t="s">
        <v>102</v>
      </c>
      <c r="B70" s="15" t="s">
        <v>45</v>
      </c>
      <c r="C70" s="15" t="s">
        <v>106</v>
      </c>
      <c r="D70" s="4"/>
      <c r="E70" s="18"/>
      <c r="F70" s="128">
        <f>(1*D70)+(1*D71)</f>
        <v>0</v>
      </c>
      <c r="G70" s="105"/>
    </row>
    <row r="71" spans="1:7" x14ac:dyDescent="0.3">
      <c r="A71" s="72" t="s">
        <v>103</v>
      </c>
      <c r="B71" s="15" t="s">
        <v>45</v>
      </c>
      <c r="C71" s="15" t="s">
        <v>106</v>
      </c>
      <c r="D71" s="4"/>
      <c r="E71" s="18"/>
      <c r="F71" s="129"/>
      <c r="G71" s="105"/>
    </row>
    <row r="72" spans="1:7" x14ac:dyDescent="0.3">
      <c r="A72" s="72" t="s">
        <v>104</v>
      </c>
      <c r="B72" s="15" t="s">
        <v>46</v>
      </c>
      <c r="C72" s="15" t="s">
        <v>107</v>
      </c>
      <c r="D72" s="4"/>
      <c r="E72" s="18"/>
      <c r="F72" s="128">
        <f>(1*D72)+(1*D73)</f>
        <v>0</v>
      </c>
      <c r="G72" s="105"/>
    </row>
    <row r="73" spans="1:7" x14ac:dyDescent="0.3">
      <c r="A73" s="72" t="s">
        <v>105</v>
      </c>
      <c r="B73" s="15" t="s">
        <v>46</v>
      </c>
      <c r="C73" s="15" t="s">
        <v>107</v>
      </c>
      <c r="D73" s="4"/>
      <c r="E73" s="18"/>
      <c r="F73" s="129"/>
      <c r="G73" s="105"/>
    </row>
    <row r="74" spans="1:7" x14ac:dyDescent="0.3">
      <c r="A74" s="75" t="s">
        <v>18</v>
      </c>
      <c r="B74" s="17"/>
      <c r="C74" s="17"/>
      <c r="D74" s="17"/>
      <c r="E74" s="17"/>
      <c r="F74" s="63">
        <f>SUM(F67:F73)</f>
        <v>0</v>
      </c>
      <c r="G74" s="105"/>
    </row>
    <row r="75" spans="1:7" ht="15.6" x14ac:dyDescent="0.3">
      <c r="A75" s="79" t="s">
        <v>47</v>
      </c>
      <c r="B75" s="10" t="s">
        <v>11</v>
      </c>
      <c r="C75" s="10"/>
      <c r="D75" s="10"/>
      <c r="E75" s="10" t="s">
        <v>12</v>
      </c>
      <c r="F75" s="80" t="s">
        <v>13</v>
      </c>
      <c r="G75" s="105"/>
    </row>
    <row r="76" spans="1:7" x14ac:dyDescent="0.3">
      <c r="A76" s="72" t="s">
        <v>48</v>
      </c>
      <c r="B76" s="15" t="s">
        <v>42</v>
      </c>
      <c r="C76" s="15" t="s">
        <v>101</v>
      </c>
      <c r="D76" s="4"/>
      <c r="E76" s="15"/>
      <c r="F76" s="65">
        <f>(D76/ 12)*4</f>
        <v>0</v>
      </c>
      <c r="G76" s="105"/>
    </row>
    <row r="77" spans="1:7" x14ac:dyDescent="0.3">
      <c r="A77" s="72" t="s">
        <v>49</v>
      </c>
      <c r="B77" s="15" t="s">
        <v>23</v>
      </c>
      <c r="C77" s="15" t="s">
        <v>101</v>
      </c>
      <c r="D77" s="4"/>
      <c r="E77" s="15"/>
      <c r="F77" s="65">
        <f>(D77/ 12)*2</f>
        <v>0</v>
      </c>
      <c r="G77" s="105"/>
    </row>
    <row r="78" spans="1:7" x14ac:dyDescent="0.3">
      <c r="A78" s="75" t="s">
        <v>18</v>
      </c>
      <c r="B78" s="17"/>
      <c r="C78" s="17"/>
      <c r="D78" s="17"/>
      <c r="E78" s="17"/>
      <c r="F78" s="65">
        <f>SUM(F76:F77)</f>
        <v>0</v>
      </c>
      <c r="G78" s="105"/>
    </row>
    <row r="79" spans="1:7" ht="15" thickBot="1" x14ac:dyDescent="0.35">
      <c r="A79" s="81" t="s">
        <v>82</v>
      </c>
      <c r="B79" s="68"/>
      <c r="C79" s="68"/>
      <c r="D79" s="68"/>
      <c r="E79" s="76"/>
      <c r="F79" s="70">
        <f>(F74+F78)</f>
        <v>0</v>
      </c>
      <c r="G79" s="105"/>
    </row>
    <row r="80" spans="1:7" ht="15.6" x14ac:dyDescent="0.3">
      <c r="A80" s="59" t="s">
        <v>50</v>
      </c>
      <c r="B80" s="60" t="s">
        <v>11</v>
      </c>
      <c r="C80" s="60" t="s">
        <v>94</v>
      </c>
      <c r="D80" s="60" t="s">
        <v>90</v>
      </c>
      <c r="E80" s="60" t="s">
        <v>12</v>
      </c>
      <c r="F80" s="71" t="s">
        <v>13</v>
      </c>
      <c r="G80" s="105"/>
    </row>
    <row r="81" spans="1:7" x14ac:dyDescent="0.3">
      <c r="A81" s="72" t="s">
        <v>51</v>
      </c>
      <c r="B81" s="15" t="s">
        <v>52</v>
      </c>
      <c r="C81" s="15" t="s">
        <v>101</v>
      </c>
      <c r="D81" s="4"/>
      <c r="E81" s="15"/>
      <c r="F81" s="65">
        <f>(D81/ 12)*15</f>
        <v>0</v>
      </c>
      <c r="G81" s="105"/>
    </row>
    <row r="82" spans="1:7" x14ac:dyDescent="0.3">
      <c r="A82" s="72" t="s">
        <v>53</v>
      </c>
      <c r="B82" s="15" t="s">
        <v>54</v>
      </c>
      <c r="C82" s="15" t="s">
        <v>101</v>
      </c>
      <c r="D82" s="4"/>
      <c r="E82" s="15"/>
      <c r="F82" s="65">
        <f>(D82/ 12)*10</f>
        <v>0</v>
      </c>
      <c r="G82" s="105"/>
    </row>
    <row r="83" spans="1:7" x14ac:dyDescent="0.3">
      <c r="A83" s="72" t="s">
        <v>55</v>
      </c>
      <c r="B83" s="15" t="s">
        <v>56</v>
      </c>
      <c r="C83" s="15" t="s">
        <v>101</v>
      </c>
      <c r="D83" s="4"/>
      <c r="E83" s="15"/>
      <c r="F83" s="65">
        <f>(D83/ 12)*6</f>
        <v>0</v>
      </c>
      <c r="G83" s="105"/>
    </row>
    <row r="84" spans="1:7" ht="28.8" x14ac:dyDescent="0.3">
      <c r="A84" s="72" t="s">
        <v>57</v>
      </c>
      <c r="B84" s="15" t="s">
        <v>42</v>
      </c>
      <c r="C84" s="15" t="s">
        <v>101</v>
      </c>
      <c r="D84" s="4"/>
      <c r="E84" s="15"/>
      <c r="F84" s="65">
        <f>(D84/ 12)*4</f>
        <v>0</v>
      </c>
      <c r="G84" s="105"/>
    </row>
    <row r="85" spans="1:7" x14ac:dyDescent="0.3">
      <c r="A85" s="72" t="s">
        <v>58</v>
      </c>
      <c r="B85" s="15" t="s">
        <v>42</v>
      </c>
      <c r="C85" s="15" t="s">
        <v>101</v>
      </c>
      <c r="D85" s="4"/>
      <c r="E85" s="15"/>
      <c r="F85" s="65">
        <f>(D85/ 12)*4</f>
        <v>0</v>
      </c>
      <c r="G85" s="105"/>
    </row>
    <row r="86" spans="1:7" ht="28.8" x14ac:dyDescent="0.3">
      <c r="A86" s="72" t="s">
        <v>59</v>
      </c>
      <c r="B86" s="15" t="s">
        <v>23</v>
      </c>
      <c r="C86" s="15" t="s">
        <v>101</v>
      </c>
      <c r="D86" s="4"/>
      <c r="E86" s="15"/>
      <c r="F86" s="65">
        <f>(D86/ 12)*2</f>
        <v>0</v>
      </c>
      <c r="G86" s="105"/>
    </row>
    <row r="87" spans="1:7" x14ac:dyDescent="0.3">
      <c r="A87" s="72" t="s">
        <v>60</v>
      </c>
      <c r="B87" s="15" t="s">
        <v>23</v>
      </c>
      <c r="C87" s="15" t="s">
        <v>101</v>
      </c>
      <c r="D87" s="4"/>
      <c r="E87" s="15"/>
      <c r="F87" s="65">
        <f>(D87/ 12)*2</f>
        <v>0</v>
      </c>
      <c r="G87" s="105"/>
    </row>
    <row r="88" spans="1:7" ht="28.8" x14ac:dyDescent="0.3">
      <c r="A88" s="72" t="s">
        <v>61</v>
      </c>
      <c r="B88" s="15" t="s">
        <v>62</v>
      </c>
      <c r="C88" s="15" t="s">
        <v>109</v>
      </c>
      <c r="D88" s="4"/>
      <c r="E88" s="15"/>
      <c r="F88" s="65">
        <f>2*D88</f>
        <v>0</v>
      </c>
      <c r="G88" s="105"/>
    </row>
    <row r="89" spans="1:7" ht="28.8" x14ac:dyDescent="0.3">
      <c r="A89" s="82" t="s">
        <v>76</v>
      </c>
      <c r="B89" s="20">
        <v>0.5</v>
      </c>
      <c r="C89" s="15" t="s">
        <v>109</v>
      </c>
      <c r="D89" s="4"/>
      <c r="E89" s="20"/>
      <c r="F89" s="65">
        <f>(B89*D89)</f>
        <v>0</v>
      </c>
      <c r="G89" s="105"/>
    </row>
    <row r="90" spans="1:7" x14ac:dyDescent="0.3">
      <c r="A90" s="75" t="s">
        <v>18</v>
      </c>
      <c r="B90" s="17"/>
      <c r="C90" s="17"/>
      <c r="D90" s="17"/>
      <c r="E90" s="17"/>
      <c r="F90" s="65">
        <f>SUM(F81:F89)</f>
        <v>0</v>
      </c>
      <c r="G90" s="105"/>
    </row>
    <row r="91" spans="1:7" ht="15" thickBot="1" x14ac:dyDescent="0.35">
      <c r="A91" s="67" t="s">
        <v>19</v>
      </c>
      <c r="B91" s="68"/>
      <c r="C91" s="68"/>
      <c r="D91" s="68"/>
      <c r="E91" s="76"/>
      <c r="F91" s="70">
        <f>F90</f>
        <v>0</v>
      </c>
      <c r="G91" s="105"/>
    </row>
    <row r="92" spans="1:7" ht="15.6" x14ac:dyDescent="0.3">
      <c r="A92" s="59" t="s">
        <v>63</v>
      </c>
      <c r="B92" s="60" t="s">
        <v>11</v>
      </c>
      <c r="C92" s="60" t="s">
        <v>94</v>
      </c>
      <c r="D92" s="60" t="s">
        <v>90</v>
      </c>
      <c r="E92" s="60" t="s">
        <v>12</v>
      </c>
      <c r="F92" s="71" t="s">
        <v>13</v>
      </c>
      <c r="G92" s="105"/>
    </row>
    <row r="93" spans="1:7" x14ac:dyDescent="0.3">
      <c r="A93" s="72" t="s">
        <v>146</v>
      </c>
      <c r="B93" s="15" t="s">
        <v>64</v>
      </c>
      <c r="C93" s="15" t="s">
        <v>101</v>
      </c>
      <c r="D93" s="4"/>
      <c r="E93" s="15"/>
      <c r="F93" s="65">
        <f>(D93/ 12)*3</f>
        <v>0</v>
      </c>
      <c r="G93" s="105"/>
    </row>
    <row r="94" spans="1:7" x14ac:dyDescent="0.3">
      <c r="A94" s="72" t="s">
        <v>155</v>
      </c>
      <c r="B94" s="15" t="s">
        <v>164</v>
      </c>
      <c r="C94" s="15" t="s">
        <v>101</v>
      </c>
      <c r="D94" s="4"/>
      <c r="E94" s="15"/>
      <c r="F94" s="65">
        <f>(D94/ 12)*1.5</f>
        <v>0</v>
      </c>
      <c r="G94" s="105"/>
    </row>
    <row r="95" spans="1:7" x14ac:dyDescent="0.3">
      <c r="A95" s="73" t="s">
        <v>147</v>
      </c>
      <c r="B95" s="15" t="s">
        <v>23</v>
      </c>
      <c r="C95" s="15" t="s">
        <v>101</v>
      </c>
      <c r="D95" s="4"/>
      <c r="E95" s="15"/>
      <c r="F95" s="65">
        <f>(D95/ 12)*2</f>
        <v>0</v>
      </c>
      <c r="G95" s="105"/>
    </row>
    <row r="96" spans="1:7" x14ac:dyDescent="0.3">
      <c r="A96" s="73" t="s">
        <v>156</v>
      </c>
      <c r="B96" s="15" t="s">
        <v>46</v>
      </c>
      <c r="C96" s="15" t="s">
        <v>101</v>
      </c>
      <c r="D96" s="4"/>
      <c r="E96" s="15"/>
      <c r="F96" s="65">
        <f>(D96/ 12)*1</f>
        <v>0</v>
      </c>
      <c r="G96" s="105"/>
    </row>
    <row r="97" spans="1:7" x14ac:dyDescent="0.3">
      <c r="A97" s="72" t="s">
        <v>148</v>
      </c>
      <c r="B97" s="15" t="s">
        <v>46</v>
      </c>
      <c r="C97" s="15" t="s">
        <v>101</v>
      </c>
      <c r="D97" s="4"/>
      <c r="E97" s="15"/>
      <c r="F97" s="65">
        <f>(D97/ 12)</f>
        <v>0</v>
      </c>
      <c r="G97" s="105"/>
    </row>
    <row r="98" spans="1:7" x14ac:dyDescent="0.3">
      <c r="A98" s="72" t="s">
        <v>157</v>
      </c>
      <c r="B98" s="15" t="s">
        <v>65</v>
      </c>
      <c r="C98" s="15" t="s">
        <v>101</v>
      </c>
      <c r="D98" s="4"/>
      <c r="E98" s="15"/>
      <c r="F98" s="65">
        <f>(D98/ 12)*0.5</f>
        <v>0</v>
      </c>
      <c r="G98" s="105"/>
    </row>
    <row r="99" spans="1:7" x14ac:dyDescent="0.3">
      <c r="A99" s="73" t="s">
        <v>149</v>
      </c>
      <c r="B99" s="15" t="s">
        <v>65</v>
      </c>
      <c r="C99" s="15" t="s">
        <v>101</v>
      </c>
      <c r="D99" s="4"/>
      <c r="E99" s="15"/>
      <c r="F99" s="65">
        <f>(D99/ 12)*0.5</f>
        <v>0</v>
      </c>
      <c r="G99" s="105"/>
    </row>
    <row r="100" spans="1:7" x14ac:dyDescent="0.3">
      <c r="A100" s="73" t="s">
        <v>158</v>
      </c>
      <c r="B100" s="15" t="s">
        <v>165</v>
      </c>
      <c r="C100" s="15" t="s">
        <v>101</v>
      </c>
      <c r="D100" s="4"/>
      <c r="E100" s="15"/>
      <c r="F100" s="65">
        <f>(D100/ 12)*0.25</f>
        <v>0</v>
      </c>
      <c r="G100" s="105"/>
    </row>
    <row r="101" spans="1:7" x14ac:dyDescent="0.3">
      <c r="A101" s="72" t="s">
        <v>150</v>
      </c>
      <c r="B101" s="15" t="s">
        <v>66</v>
      </c>
      <c r="C101" s="15" t="s">
        <v>101</v>
      </c>
      <c r="D101" s="4"/>
      <c r="E101" s="15"/>
      <c r="F101" s="65">
        <f>(D101/ 12)*8</f>
        <v>0</v>
      </c>
      <c r="G101" s="105"/>
    </row>
    <row r="102" spans="1:7" x14ac:dyDescent="0.3">
      <c r="A102" s="72" t="s">
        <v>159</v>
      </c>
      <c r="B102" s="15" t="s">
        <v>42</v>
      </c>
      <c r="C102" s="15" t="s">
        <v>101</v>
      </c>
      <c r="D102" s="4"/>
      <c r="E102" s="15"/>
      <c r="F102" s="65">
        <f>(D102/ 12)*4</f>
        <v>0</v>
      </c>
      <c r="G102" s="105"/>
    </row>
    <row r="103" spans="1:7" x14ac:dyDescent="0.3">
      <c r="A103" s="73" t="s">
        <v>151</v>
      </c>
      <c r="B103" s="15" t="s">
        <v>46</v>
      </c>
      <c r="C103" s="15" t="s">
        <v>101</v>
      </c>
      <c r="D103" s="4"/>
      <c r="E103" s="15"/>
      <c r="F103" s="65">
        <f>(D103/ 12)</f>
        <v>0</v>
      </c>
      <c r="G103" s="105"/>
    </row>
    <row r="104" spans="1:7" x14ac:dyDescent="0.3">
      <c r="A104" s="73" t="s">
        <v>163</v>
      </c>
      <c r="B104" s="15" t="s">
        <v>65</v>
      </c>
      <c r="C104" s="15" t="s">
        <v>101</v>
      </c>
      <c r="D104" s="4"/>
      <c r="E104" s="15"/>
      <c r="F104" s="65">
        <f>(D104/ 12)*0.5</f>
        <v>0</v>
      </c>
      <c r="G104" s="105"/>
    </row>
    <row r="105" spans="1:7" x14ac:dyDescent="0.3">
      <c r="A105" s="72" t="s">
        <v>152</v>
      </c>
      <c r="B105" s="15" t="s">
        <v>46</v>
      </c>
      <c r="C105" s="15" t="s">
        <v>101</v>
      </c>
      <c r="D105" s="4"/>
      <c r="E105" s="15"/>
      <c r="F105" s="65">
        <f>(D105/12)</f>
        <v>0</v>
      </c>
      <c r="G105" s="105"/>
    </row>
    <row r="106" spans="1:7" x14ac:dyDescent="0.3">
      <c r="A106" s="72" t="s">
        <v>162</v>
      </c>
      <c r="B106" s="15" t="s">
        <v>65</v>
      </c>
      <c r="C106" s="15" t="s">
        <v>101</v>
      </c>
      <c r="D106" s="4"/>
      <c r="E106" s="15"/>
      <c r="F106" s="65">
        <f>(D106/12)*0.5</f>
        <v>0</v>
      </c>
      <c r="G106" s="105"/>
    </row>
    <row r="107" spans="1:7" x14ac:dyDescent="0.3">
      <c r="A107" s="73" t="s">
        <v>153</v>
      </c>
      <c r="B107" s="15" t="s">
        <v>46</v>
      </c>
      <c r="C107" s="15" t="s">
        <v>101</v>
      </c>
      <c r="D107" s="4"/>
      <c r="E107" s="15"/>
      <c r="F107" s="65">
        <f>(D107/ 12)</f>
        <v>0</v>
      </c>
      <c r="G107" s="105"/>
    </row>
    <row r="108" spans="1:7" x14ac:dyDescent="0.3">
      <c r="A108" s="73" t="s">
        <v>161</v>
      </c>
      <c r="B108" s="15" t="s">
        <v>65</v>
      </c>
      <c r="C108" s="15" t="s">
        <v>101</v>
      </c>
      <c r="D108" s="4"/>
      <c r="E108" s="15"/>
      <c r="F108" s="65">
        <f>(D108/ 12)*0.5</f>
        <v>0</v>
      </c>
      <c r="G108" s="105"/>
    </row>
    <row r="109" spans="1:7" x14ac:dyDescent="0.3">
      <c r="A109" s="72" t="s">
        <v>154</v>
      </c>
      <c r="B109" s="15" t="s">
        <v>67</v>
      </c>
      <c r="C109" s="15" t="s">
        <v>106</v>
      </c>
      <c r="D109" s="4"/>
      <c r="E109" s="15"/>
      <c r="F109" s="65">
        <f>(0.5*D109)</f>
        <v>0</v>
      </c>
      <c r="G109" s="105"/>
    </row>
    <row r="110" spans="1:7" x14ac:dyDescent="0.3">
      <c r="A110" s="72" t="s">
        <v>160</v>
      </c>
      <c r="B110" s="15" t="s">
        <v>166</v>
      </c>
      <c r="C110" s="15" t="s">
        <v>106</v>
      </c>
      <c r="D110" s="4"/>
      <c r="E110" s="15"/>
      <c r="F110" s="65">
        <f>(0.25*D110)</f>
        <v>0</v>
      </c>
      <c r="G110" s="105"/>
    </row>
    <row r="111" spans="1:7" x14ac:dyDescent="0.3">
      <c r="A111" s="75" t="s">
        <v>18</v>
      </c>
      <c r="B111" s="17"/>
      <c r="C111" s="17"/>
      <c r="D111" s="17"/>
      <c r="E111" s="17"/>
      <c r="F111" s="65">
        <f>SUM(F93:F109)</f>
        <v>0</v>
      </c>
      <c r="G111" s="105"/>
    </row>
    <row r="112" spans="1:7" ht="15" thickBot="1" x14ac:dyDescent="0.35">
      <c r="A112" s="67" t="s">
        <v>19</v>
      </c>
      <c r="B112" s="68"/>
      <c r="C112" s="68"/>
      <c r="D112" s="68"/>
      <c r="E112" s="76"/>
      <c r="F112" s="70">
        <f>F111</f>
        <v>0</v>
      </c>
      <c r="G112" s="105"/>
    </row>
    <row r="113" spans="1:7" ht="15.6" x14ac:dyDescent="0.3">
      <c r="A113" s="59" t="s">
        <v>68</v>
      </c>
      <c r="B113" s="60" t="s">
        <v>11</v>
      </c>
      <c r="C113" s="60" t="s">
        <v>94</v>
      </c>
      <c r="D113" s="60" t="s">
        <v>90</v>
      </c>
      <c r="E113" s="60" t="s">
        <v>12</v>
      </c>
      <c r="F113" s="71" t="s">
        <v>13</v>
      </c>
      <c r="G113" s="105"/>
    </row>
    <row r="114" spans="1:7" x14ac:dyDescent="0.3">
      <c r="A114" s="72" t="s">
        <v>130</v>
      </c>
      <c r="B114" s="15">
        <v>1.5</v>
      </c>
      <c r="C114" s="15" t="s">
        <v>111</v>
      </c>
      <c r="D114" s="4"/>
      <c r="E114" s="15"/>
      <c r="F114" s="65">
        <f>D114*B114</f>
        <v>0</v>
      </c>
      <c r="G114" s="105"/>
    </row>
    <row r="115" spans="1:7" x14ac:dyDescent="0.3">
      <c r="A115" s="72" t="s">
        <v>69</v>
      </c>
      <c r="B115" s="15">
        <v>1</v>
      </c>
      <c r="C115" s="15" t="s">
        <v>111</v>
      </c>
      <c r="D115" s="4"/>
      <c r="E115" s="15"/>
      <c r="F115" s="65">
        <f t="shared" ref="F115" si="4">D115*B115</f>
        <v>0</v>
      </c>
      <c r="G115" s="105"/>
    </row>
    <row r="116" spans="1:7" x14ac:dyDescent="0.3">
      <c r="A116" s="72" t="s">
        <v>70</v>
      </c>
      <c r="B116" s="15">
        <v>0.5</v>
      </c>
      <c r="C116" s="15" t="s">
        <v>111</v>
      </c>
      <c r="D116" s="4"/>
      <c r="E116" s="15"/>
      <c r="F116" s="65">
        <f>D116*B116</f>
        <v>0</v>
      </c>
      <c r="G116" s="105"/>
    </row>
    <row r="117" spans="1:7" x14ac:dyDescent="0.3">
      <c r="A117" s="72" t="s">
        <v>71</v>
      </c>
      <c r="B117" s="15">
        <v>0.5</v>
      </c>
      <c r="C117" s="15" t="s">
        <v>111</v>
      </c>
      <c r="D117" s="4"/>
      <c r="E117" s="15"/>
      <c r="F117" s="65">
        <f>D117*B117</f>
        <v>0</v>
      </c>
      <c r="G117" s="105"/>
    </row>
    <row r="118" spans="1:7" x14ac:dyDescent="0.3">
      <c r="A118" s="82" t="s">
        <v>77</v>
      </c>
      <c r="B118" s="20">
        <v>0.5</v>
      </c>
      <c r="C118" s="15" t="s">
        <v>112</v>
      </c>
      <c r="D118" s="5"/>
      <c r="E118" s="20"/>
      <c r="F118" s="65">
        <f>B118*D118</f>
        <v>0</v>
      </c>
      <c r="G118" s="105"/>
    </row>
    <row r="119" spans="1:7" x14ac:dyDescent="0.3">
      <c r="A119" s="72" t="s">
        <v>113</v>
      </c>
      <c r="B119" s="15">
        <v>0.25</v>
      </c>
      <c r="C119" s="15" t="s">
        <v>112</v>
      </c>
      <c r="D119" s="4"/>
      <c r="E119" s="21"/>
      <c r="F119" s="128">
        <f>(0.25*D119)+(0.25*D120)</f>
        <v>0</v>
      </c>
      <c r="G119" s="105"/>
    </row>
    <row r="120" spans="1:7" x14ac:dyDescent="0.3">
      <c r="A120" s="72" t="s">
        <v>114</v>
      </c>
      <c r="B120" s="15">
        <v>0.25</v>
      </c>
      <c r="C120" s="15" t="s">
        <v>112</v>
      </c>
      <c r="D120" s="5"/>
      <c r="E120" s="21"/>
      <c r="F120" s="129"/>
      <c r="G120" s="105"/>
    </row>
    <row r="121" spans="1:7" x14ac:dyDescent="0.3">
      <c r="A121" s="72" t="s">
        <v>115</v>
      </c>
      <c r="B121" s="15">
        <v>0.25</v>
      </c>
      <c r="C121" s="15" t="s">
        <v>112</v>
      </c>
      <c r="D121" s="5"/>
      <c r="E121" s="20"/>
      <c r="F121" s="130">
        <f>(0.25*D121)+(0.25*D122)</f>
        <v>0</v>
      </c>
      <c r="G121" s="105"/>
    </row>
    <row r="122" spans="1:7" x14ac:dyDescent="0.3">
      <c r="A122" s="72" t="s">
        <v>116</v>
      </c>
      <c r="B122" s="15">
        <v>0.25</v>
      </c>
      <c r="C122" s="15" t="s">
        <v>112</v>
      </c>
      <c r="D122" s="5"/>
      <c r="E122" s="20"/>
      <c r="F122" s="131"/>
      <c r="G122" s="105"/>
    </row>
    <row r="123" spans="1:7" x14ac:dyDescent="0.3">
      <c r="A123" s="72" t="s">
        <v>72</v>
      </c>
      <c r="B123" s="15">
        <v>0.25</v>
      </c>
      <c r="C123" s="15" t="s">
        <v>111</v>
      </c>
      <c r="D123" s="5"/>
      <c r="E123" s="139"/>
      <c r="F123" s="128">
        <f>(B123*D123 + B124*D124)</f>
        <v>0</v>
      </c>
      <c r="G123" s="105"/>
    </row>
    <row r="124" spans="1:7" x14ac:dyDescent="0.3">
      <c r="A124" s="72" t="s">
        <v>73</v>
      </c>
      <c r="B124" s="15">
        <v>0.25</v>
      </c>
      <c r="C124" s="15" t="s">
        <v>112</v>
      </c>
      <c r="D124" s="5"/>
      <c r="E124" s="140"/>
      <c r="F124" s="129"/>
      <c r="G124" s="105"/>
    </row>
    <row r="125" spans="1:7" x14ac:dyDescent="0.3">
      <c r="A125" s="72" t="s">
        <v>117</v>
      </c>
      <c r="B125" s="15">
        <v>1</v>
      </c>
      <c r="C125" s="15" t="s">
        <v>108</v>
      </c>
      <c r="D125" s="5"/>
      <c r="E125" s="18"/>
      <c r="F125" s="128">
        <f>(1*D125)+(1*D126)</f>
        <v>0</v>
      </c>
      <c r="G125" s="105"/>
    </row>
    <row r="126" spans="1:7" x14ac:dyDescent="0.3">
      <c r="A126" s="72" t="s">
        <v>118</v>
      </c>
      <c r="B126" s="15">
        <v>1</v>
      </c>
      <c r="C126" s="15" t="s">
        <v>108</v>
      </c>
      <c r="D126" s="5"/>
      <c r="E126" s="18"/>
      <c r="F126" s="129"/>
      <c r="G126" s="105"/>
    </row>
    <row r="127" spans="1:7" x14ac:dyDescent="0.3">
      <c r="A127" s="72" t="s">
        <v>74</v>
      </c>
      <c r="B127" s="15">
        <v>2</v>
      </c>
      <c r="C127" s="15" t="s">
        <v>109</v>
      </c>
      <c r="D127" s="5"/>
      <c r="E127" s="15"/>
      <c r="F127" s="65">
        <f>B127*D127</f>
        <v>0</v>
      </c>
      <c r="G127" s="105"/>
    </row>
    <row r="128" spans="1:7" x14ac:dyDescent="0.3">
      <c r="A128" s="72" t="s">
        <v>75</v>
      </c>
      <c r="B128" s="15" t="s">
        <v>15</v>
      </c>
      <c r="C128" s="15" t="s">
        <v>119</v>
      </c>
      <c r="D128" s="4"/>
      <c r="E128" s="15"/>
      <c r="F128" s="65">
        <f>(D128/15)</f>
        <v>0</v>
      </c>
      <c r="G128" s="105"/>
    </row>
    <row r="129" spans="1:9" x14ac:dyDescent="0.3">
      <c r="A129" s="75" t="s">
        <v>18</v>
      </c>
      <c r="B129" s="17"/>
      <c r="C129" s="17"/>
      <c r="D129" s="17"/>
      <c r="E129" s="17"/>
      <c r="F129" s="65">
        <f>SUM(F114:F128)</f>
        <v>0</v>
      </c>
      <c r="G129" s="105"/>
    </row>
    <row r="130" spans="1:9" ht="15" thickBot="1" x14ac:dyDescent="0.35">
      <c r="A130" s="67" t="s">
        <v>19</v>
      </c>
      <c r="B130" s="68"/>
      <c r="C130" s="68"/>
      <c r="D130" s="83"/>
      <c r="E130" s="78"/>
      <c r="F130" s="70">
        <f>F129</f>
        <v>0</v>
      </c>
      <c r="G130" s="105"/>
    </row>
    <row r="131" spans="1:9" ht="15" thickBot="1" x14ac:dyDescent="0.35">
      <c r="A131" s="22"/>
      <c r="B131" s="23"/>
      <c r="C131" s="23"/>
      <c r="D131" s="23"/>
      <c r="E131" s="24"/>
      <c r="F131" s="25"/>
      <c r="G131" s="105"/>
    </row>
    <row r="132" spans="1:9" ht="15.6" x14ac:dyDescent="0.3">
      <c r="A132" s="86" t="s">
        <v>182</v>
      </c>
      <c r="B132" s="87"/>
      <c r="C132" s="87"/>
      <c r="D132" s="87"/>
      <c r="E132" s="87"/>
      <c r="F132" s="71" t="s">
        <v>13</v>
      </c>
      <c r="G132" s="105"/>
    </row>
    <row r="133" spans="1:9" ht="15.6" x14ac:dyDescent="0.3">
      <c r="A133" s="88" t="s">
        <v>133</v>
      </c>
      <c r="B133" s="84"/>
      <c r="C133" s="84"/>
      <c r="D133" s="84"/>
      <c r="E133" s="84"/>
      <c r="F133" s="89">
        <f>D147+C149+B154</f>
        <v>0</v>
      </c>
      <c r="G133" s="105"/>
    </row>
    <row r="134" spans="1:9" x14ac:dyDescent="0.3">
      <c r="A134" s="90"/>
      <c r="F134" s="91"/>
      <c r="G134" s="105"/>
    </row>
    <row r="135" spans="1:9" s="26" customFormat="1" ht="15.6" x14ac:dyDescent="0.3">
      <c r="A135" s="92" t="s">
        <v>120</v>
      </c>
      <c r="B135" s="85"/>
      <c r="C135" s="85"/>
      <c r="D135" s="85"/>
      <c r="E135" s="57" t="s">
        <v>12</v>
      </c>
      <c r="F135" s="93" t="s">
        <v>13</v>
      </c>
      <c r="G135" s="108"/>
      <c r="H135" s="109"/>
      <c r="I135" s="109"/>
    </row>
    <row r="136" spans="1:9" ht="21.6" thickBot="1" x14ac:dyDescent="0.35">
      <c r="A136" s="94" t="s">
        <v>246</v>
      </c>
      <c r="B136" s="27"/>
      <c r="C136" s="27"/>
      <c r="D136" s="27"/>
      <c r="E136" s="27"/>
      <c r="F136" s="122">
        <f>F23+F38+F65+F79+F91+F112+F130+F133</f>
        <v>0</v>
      </c>
      <c r="G136" s="105"/>
    </row>
    <row r="137" spans="1:9" x14ac:dyDescent="0.3">
      <c r="G137" s="105"/>
    </row>
    <row r="138" spans="1:9" ht="15.6" x14ac:dyDescent="0.3">
      <c r="A138" s="95" t="s">
        <v>172</v>
      </c>
      <c r="B138" s="96"/>
      <c r="C138" s="96"/>
      <c r="D138" s="96"/>
      <c r="G138" s="105"/>
    </row>
    <row r="139" spans="1:9" ht="15.6" x14ac:dyDescent="0.3">
      <c r="A139" s="28" t="s">
        <v>171</v>
      </c>
      <c r="B139" s="101">
        <v>24</v>
      </c>
      <c r="C139" s="96"/>
      <c r="D139" s="96"/>
      <c r="G139" s="105"/>
    </row>
    <row r="140" spans="1:9" ht="15.6" x14ac:dyDescent="0.3">
      <c r="A140" s="28" t="s">
        <v>170</v>
      </c>
      <c r="B140" s="101"/>
      <c r="C140" s="96"/>
      <c r="D140" s="96"/>
      <c r="G140" s="105"/>
    </row>
    <row r="141" spans="1:9" ht="15" thickBot="1" x14ac:dyDescent="0.35">
      <c r="A141" s="29" t="s">
        <v>245</v>
      </c>
      <c r="B141" s="120">
        <v>54</v>
      </c>
      <c r="C141" s="96"/>
      <c r="D141" s="96"/>
      <c r="G141" s="105"/>
    </row>
    <row r="142" spans="1:9" ht="43.2" x14ac:dyDescent="0.3">
      <c r="A142" s="30" t="s">
        <v>177</v>
      </c>
      <c r="B142" s="103" t="s">
        <v>131</v>
      </c>
      <c r="C142" s="103" t="s">
        <v>181</v>
      </c>
      <c r="D142" s="104" t="s">
        <v>13</v>
      </c>
      <c r="G142" s="110"/>
    </row>
    <row r="143" spans="1:9" ht="28.8" x14ac:dyDescent="0.3">
      <c r="A143" s="31" t="s">
        <v>183</v>
      </c>
      <c r="B143" s="97"/>
      <c r="C143" s="32">
        <v>1</v>
      </c>
      <c r="D143" s="33">
        <f>B143/B139*B141*C143</f>
        <v>0</v>
      </c>
      <c r="G143" s="110"/>
    </row>
    <row r="144" spans="1:9" ht="28.8" x14ac:dyDescent="0.3">
      <c r="A144" s="31" t="s">
        <v>240</v>
      </c>
      <c r="B144" s="97"/>
      <c r="C144" s="32">
        <v>0.6</v>
      </c>
      <c r="D144" s="33">
        <f>B144/B139*B141*C144</f>
        <v>0</v>
      </c>
      <c r="G144" s="110"/>
    </row>
    <row r="145" spans="1:7" ht="28.8" x14ac:dyDescent="0.3">
      <c r="A145" s="31" t="s">
        <v>241</v>
      </c>
      <c r="B145" s="97"/>
      <c r="C145" s="32">
        <v>0.4</v>
      </c>
      <c r="D145" s="33">
        <f>B145/B139*B141*C145</f>
        <v>0</v>
      </c>
      <c r="G145" s="110"/>
    </row>
    <row r="146" spans="1:7" ht="28.8" x14ac:dyDescent="0.3">
      <c r="A146" s="31" t="s">
        <v>242</v>
      </c>
      <c r="B146" s="97"/>
      <c r="C146" s="32">
        <v>0.2</v>
      </c>
      <c r="D146" s="33">
        <f>B146/B139*B141*C146</f>
        <v>0</v>
      </c>
      <c r="G146" s="110"/>
    </row>
    <row r="147" spans="1:7" ht="15" thickBot="1" x14ac:dyDescent="0.35">
      <c r="A147" s="34" t="s">
        <v>174</v>
      </c>
      <c r="B147" s="35">
        <f>SUM(B143:B146)</f>
        <v>0</v>
      </c>
      <c r="C147" s="102"/>
      <c r="D147" s="36">
        <f>SUM(D143:D146)</f>
        <v>0</v>
      </c>
      <c r="G147" s="110"/>
    </row>
    <row r="148" spans="1:7" ht="43.2" x14ac:dyDescent="0.3">
      <c r="A148" s="37" t="s">
        <v>176</v>
      </c>
      <c r="B148" s="103" t="s">
        <v>173</v>
      </c>
      <c r="C148" s="104" t="s">
        <v>13</v>
      </c>
      <c r="D148" s="96"/>
      <c r="G148" s="110"/>
    </row>
    <row r="149" spans="1:7" ht="15" thickBot="1" x14ac:dyDescent="0.35">
      <c r="A149" s="38" t="s">
        <v>132</v>
      </c>
      <c r="B149" s="98"/>
      <c r="C149" s="36">
        <f>B149/B139*B141</f>
        <v>0</v>
      </c>
      <c r="D149" s="96"/>
      <c r="G149" s="110"/>
    </row>
    <row r="150" spans="1:7" x14ac:dyDescent="0.3">
      <c r="A150" s="30" t="s">
        <v>178</v>
      </c>
      <c r="B150" s="99"/>
      <c r="C150" s="96"/>
      <c r="D150" s="96"/>
      <c r="G150" s="110"/>
    </row>
    <row r="151" spans="1:7" x14ac:dyDescent="0.3">
      <c r="A151" s="31" t="s">
        <v>179</v>
      </c>
      <c r="B151" s="39" t="str">
        <f>IF(B140=1, B141/4, "0")</f>
        <v>0</v>
      </c>
      <c r="C151" s="96"/>
      <c r="D151" s="96"/>
      <c r="G151" s="110"/>
    </row>
    <row r="152" spans="1:7" x14ac:dyDescent="0.3">
      <c r="A152" s="31" t="s">
        <v>175</v>
      </c>
      <c r="B152" s="39" t="str">
        <f>IF(B140=1, B141/4, "0")</f>
        <v>0</v>
      </c>
      <c r="C152" s="96"/>
      <c r="D152" s="96"/>
      <c r="G152" s="110"/>
    </row>
    <row r="153" spans="1:7" x14ac:dyDescent="0.3">
      <c r="A153" s="31" t="s">
        <v>180</v>
      </c>
      <c r="B153" s="39" t="str">
        <f>IF(B140=1, B141/4, "0")</f>
        <v>0</v>
      </c>
      <c r="C153" s="96"/>
      <c r="D153" s="96"/>
      <c r="G153" s="110"/>
    </row>
    <row r="154" spans="1:7" ht="15" thickBot="1" x14ac:dyDescent="0.35">
      <c r="A154" s="40" t="s">
        <v>184</v>
      </c>
      <c r="B154" s="100">
        <f>SUM(B151:B153)</f>
        <v>0</v>
      </c>
      <c r="C154" s="96"/>
      <c r="D154" s="96"/>
      <c r="G154" s="110"/>
    </row>
    <row r="155" spans="1:7" x14ac:dyDescent="0.3">
      <c r="G155" s="111"/>
    </row>
    <row r="156" spans="1:7" ht="43.2" x14ac:dyDescent="0.3">
      <c r="A156" s="121" t="s">
        <v>244</v>
      </c>
    </row>
  </sheetData>
  <sheetProtection algorithmName="SHA-512" hashValue="a9ukwFz6DzpkD1ZCiF/nCgmn1F+benfLIbMa2u+nY7v+P/5RHDLQ/as6iKvgMRlT7LLmj330b4XZ6LhFtVe/Rg==" saltValue="3A/OZEI2xZEaP9Rzexok5Q==" spinCount="100000" sheet="1" objects="1" scenarios="1"/>
  <mergeCells count="18">
    <mergeCell ref="F125:F126"/>
    <mergeCell ref="F121:F122"/>
    <mergeCell ref="H1:I1"/>
    <mergeCell ref="F17:F18"/>
    <mergeCell ref="F19:F20"/>
    <mergeCell ref="B13:F13"/>
    <mergeCell ref="F15:F16"/>
    <mergeCell ref="E123:E124"/>
    <mergeCell ref="F70:F71"/>
    <mergeCell ref="F72:F73"/>
    <mergeCell ref="F119:F120"/>
    <mergeCell ref="F123:F124"/>
    <mergeCell ref="A10:A11"/>
    <mergeCell ref="A5:F5"/>
    <mergeCell ref="B9:F9"/>
    <mergeCell ref="B6:F6"/>
    <mergeCell ref="B7:F7"/>
    <mergeCell ref="B8:F8"/>
  </mergeCells>
  <dataValidations xWindow="795" yWindow="527" count="2">
    <dataValidation type="whole" allowBlank="1" showInputMessage="1" showErrorMessage="1" sqref="C133" xr:uid="{569EC39C-673A-4942-88EB-B4B4B8018009}">
      <formula1>0</formula1>
      <formula2>B133</formula2>
    </dataValidation>
    <dataValidation type="whole" operator="greaterThan" allowBlank="1" sqref="F133" xr:uid="{06A3A535-0A06-4823-991C-9D2861939FC2}">
      <formula1>0</formula1>
    </dataValidation>
  </dataValidations>
  <hyperlinks>
    <hyperlink ref="A2" r:id="rId1" location="page=1.00&amp;gsr=0" xr:uid="{A12E535E-368D-42FD-98BE-3DEBFFFC59BC}"/>
    <hyperlink ref="A3" r:id="rId2" xr:uid="{21084593-F96D-4326-BDCB-F9F05564B637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456A-392F-4154-9C45-C00AFD1084AD}">
  <dimension ref="A1:E55"/>
  <sheetViews>
    <sheetView workbookViewId="0">
      <selection activeCell="C53" sqref="C53"/>
    </sheetView>
  </sheetViews>
  <sheetFormatPr defaultRowHeight="14.4" x14ac:dyDescent="0.3"/>
  <cols>
    <col min="1" max="1" width="63.44140625" customWidth="1"/>
    <col min="2" max="2" width="9.109375" style="43"/>
    <col min="3" max="3" width="13.5546875" customWidth="1"/>
    <col min="4" max="4" width="14.109375" customWidth="1"/>
    <col min="5" max="5" width="33.5546875" style="1" customWidth="1"/>
  </cols>
  <sheetData>
    <row r="1" spans="1:5" x14ac:dyDescent="0.3">
      <c r="A1" s="46" t="s">
        <v>97</v>
      </c>
      <c r="B1" s="47" t="s">
        <v>236</v>
      </c>
      <c r="C1" s="52" t="s">
        <v>90</v>
      </c>
      <c r="D1" s="46" t="s">
        <v>13</v>
      </c>
      <c r="E1" s="54" t="s">
        <v>168</v>
      </c>
    </row>
    <row r="2" spans="1:5" x14ac:dyDescent="0.3">
      <c r="A2" s="41" t="s">
        <v>235</v>
      </c>
      <c r="B2" s="44">
        <v>4</v>
      </c>
      <c r="C2" s="56"/>
      <c r="D2" s="53">
        <f>B2*C2</f>
        <v>0</v>
      </c>
    </row>
    <row r="3" spans="1:5" x14ac:dyDescent="0.3">
      <c r="A3" s="41" t="s">
        <v>185</v>
      </c>
      <c r="B3" s="44">
        <v>3</v>
      </c>
      <c r="C3" s="56"/>
      <c r="D3" s="50">
        <f t="shared" ref="D3:D53" si="0">B3*C3</f>
        <v>0</v>
      </c>
    </row>
    <row r="4" spans="1:5" x14ac:dyDescent="0.3">
      <c r="A4" s="41" t="s">
        <v>186</v>
      </c>
      <c r="B4" s="42">
        <v>3</v>
      </c>
      <c r="C4" s="56"/>
      <c r="D4" s="50">
        <f t="shared" si="0"/>
        <v>0</v>
      </c>
    </row>
    <row r="5" spans="1:5" x14ac:dyDescent="0.3">
      <c r="A5" s="55" t="s">
        <v>187</v>
      </c>
      <c r="B5" s="42">
        <v>4</v>
      </c>
      <c r="C5" s="56"/>
      <c r="D5" s="50">
        <f t="shared" si="0"/>
        <v>0</v>
      </c>
    </row>
    <row r="6" spans="1:5" x14ac:dyDescent="0.3">
      <c r="A6" s="55" t="s">
        <v>188</v>
      </c>
      <c r="B6" s="42">
        <v>3</v>
      </c>
      <c r="C6" s="56"/>
      <c r="D6" s="50">
        <f t="shared" si="0"/>
        <v>0</v>
      </c>
    </row>
    <row r="7" spans="1:5" x14ac:dyDescent="0.3">
      <c r="A7" s="55" t="s">
        <v>189</v>
      </c>
      <c r="B7" s="42">
        <v>2</v>
      </c>
      <c r="C7" s="56"/>
      <c r="D7" s="50">
        <f t="shared" si="0"/>
        <v>0</v>
      </c>
    </row>
    <row r="8" spans="1:5" x14ac:dyDescent="0.3">
      <c r="A8" s="41" t="s">
        <v>190</v>
      </c>
      <c r="B8" s="42">
        <v>4</v>
      </c>
      <c r="C8" s="56"/>
      <c r="D8" s="50">
        <f t="shared" si="0"/>
        <v>0</v>
      </c>
    </row>
    <row r="9" spans="1:5" x14ac:dyDescent="0.3">
      <c r="A9" s="41" t="s">
        <v>191</v>
      </c>
      <c r="B9" s="42">
        <v>3</v>
      </c>
      <c r="C9" s="56"/>
      <c r="D9" s="50">
        <f t="shared" si="0"/>
        <v>0</v>
      </c>
    </row>
    <row r="10" spans="1:5" x14ac:dyDescent="0.3">
      <c r="A10" s="41" t="s">
        <v>192</v>
      </c>
      <c r="B10" s="42">
        <v>2</v>
      </c>
      <c r="C10" s="56"/>
      <c r="D10" s="50">
        <f t="shared" si="0"/>
        <v>0</v>
      </c>
    </row>
    <row r="11" spans="1:5" x14ac:dyDescent="0.3">
      <c r="A11" s="41" t="s">
        <v>193</v>
      </c>
      <c r="B11" s="42">
        <v>4</v>
      </c>
      <c r="C11" s="56"/>
      <c r="D11" s="50">
        <f t="shared" si="0"/>
        <v>0</v>
      </c>
    </row>
    <row r="12" spans="1:5" x14ac:dyDescent="0.3">
      <c r="A12" s="41" t="s">
        <v>194</v>
      </c>
      <c r="B12" s="42">
        <v>3</v>
      </c>
      <c r="C12" s="56"/>
      <c r="D12" s="50">
        <f t="shared" si="0"/>
        <v>0</v>
      </c>
    </row>
    <row r="13" spans="1:5" x14ac:dyDescent="0.3">
      <c r="A13" s="55" t="s">
        <v>195</v>
      </c>
      <c r="B13" s="42">
        <v>4</v>
      </c>
      <c r="C13" s="56"/>
      <c r="D13" s="50">
        <f t="shared" si="0"/>
        <v>0</v>
      </c>
    </row>
    <row r="14" spans="1:5" x14ac:dyDescent="0.3">
      <c r="A14" s="55" t="s">
        <v>196</v>
      </c>
      <c r="B14" s="42">
        <v>2</v>
      </c>
      <c r="C14" s="56"/>
      <c r="D14" s="50">
        <f t="shared" si="0"/>
        <v>0</v>
      </c>
    </row>
    <row r="15" spans="1:5" x14ac:dyDescent="0.3">
      <c r="A15" s="41" t="s">
        <v>197</v>
      </c>
      <c r="B15" s="42">
        <v>4</v>
      </c>
      <c r="C15" s="56"/>
      <c r="D15" s="50">
        <f t="shared" si="0"/>
        <v>0</v>
      </c>
    </row>
    <row r="16" spans="1:5" x14ac:dyDescent="0.3">
      <c r="A16" s="41" t="s">
        <v>198</v>
      </c>
      <c r="B16" s="42">
        <v>3</v>
      </c>
      <c r="C16" s="56"/>
      <c r="D16" s="50">
        <f t="shared" si="0"/>
        <v>0</v>
      </c>
    </row>
    <row r="17" spans="1:4" x14ac:dyDescent="0.3">
      <c r="A17" s="55" t="s">
        <v>199</v>
      </c>
      <c r="B17" s="42">
        <v>4</v>
      </c>
      <c r="C17" s="56"/>
      <c r="D17" s="50">
        <f t="shared" si="0"/>
        <v>0</v>
      </c>
    </row>
    <row r="18" spans="1:4" x14ac:dyDescent="0.3">
      <c r="A18" s="55" t="s">
        <v>200</v>
      </c>
      <c r="B18" s="42">
        <v>3</v>
      </c>
      <c r="C18" s="56"/>
      <c r="D18" s="50">
        <f t="shared" si="0"/>
        <v>0</v>
      </c>
    </row>
    <row r="19" spans="1:4" x14ac:dyDescent="0.3">
      <c r="A19" s="55" t="s">
        <v>201</v>
      </c>
      <c r="B19" s="42">
        <v>2</v>
      </c>
      <c r="C19" s="56"/>
      <c r="D19" s="50">
        <f t="shared" si="0"/>
        <v>0</v>
      </c>
    </row>
    <row r="20" spans="1:4" x14ac:dyDescent="0.3">
      <c r="A20" s="55" t="s">
        <v>202</v>
      </c>
      <c r="B20" s="42">
        <v>1</v>
      </c>
      <c r="C20" s="56"/>
      <c r="D20" s="50">
        <f t="shared" si="0"/>
        <v>0</v>
      </c>
    </row>
    <row r="21" spans="1:4" x14ac:dyDescent="0.3">
      <c r="A21" s="41" t="s">
        <v>203</v>
      </c>
      <c r="B21" s="42">
        <v>4</v>
      </c>
      <c r="C21" s="56"/>
      <c r="D21" s="50">
        <f t="shared" si="0"/>
        <v>0</v>
      </c>
    </row>
    <row r="22" spans="1:4" x14ac:dyDescent="0.3">
      <c r="A22" s="41" t="s">
        <v>204</v>
      </c>
      <c r="B22" s="42">
        <v>3</v>
      </c>
      <c r="C22" s="56"/>
      <c r="D22" s="50">
        <f t="shared" si="0"/>
        <v>0</v>
      </c>
    </row>
    <row r="23" spans="1:4" x14ac:dyDescent="0.3">
      <c r="A23" s="41" t="s">
        <v>205</v>
      </c>
      <c r="B23" s="42">
        <v>2</v>
      </c>
      <c r="C23" s="56"/>
      <c r="D23" s="50">
        <f t="shared" si="0"/>
        <v>0</v>
      </c>
    </row>
    <row r="24" spans="1:4" x14ac:dyDescent="0.3">
      <c r="A24" s="55" t="s">
        <v>206</v>
      </c>
      <c r="B24" s="42">
        <v>4</v>
      </c>
      <c r="C24" s="56"/>
      <c r="D24" s="50">
        <f t="shared" si="0"/>
        <v>0</v>
      </c>
    </row>
    <row r="25" spans="1:4" x14ac:dyDescent="0.3">
      <c r="A25" s="55" t="s">
        <v>207</v>
      </c>
      <c r="B25" s="42">
        <v>3</v>
      </c>
      <c r="C25" s="56"/>
      <c r="D25" s="50">
        <f t="shared" si="0"/>
        <v>0</v>
      </c>
    </row>
    <row r="26" spans="1:4" x14ac:dyDescent="0.3">
      <c r="A26" s="55" t="s">
        <v>208</v>
      </c>
      <c r="B26" s="42">
        <v>2</v>
      </c>
      <c r="C26" s="56"/>
      <c r="D26" s="50">
        <f t="shared" si="0"/>
        <v>0</v>
      </c>
    </row>
    <row r="27" spans="1:4" x14ac:dyDescent="0.3">
      <c r="A27" s="41" t="s">
        <v>209</v>
      </c>
      <c r="B27" s="42">
        <v>4</v>
      </c>
      <c r="C27" s="56"/>
      <c r="D27" s="50">
        <f t="shared" si="0"/>
        <v>0</v>
      </c>
    </row>
    <row r="28" spans="1:4" x14ac:dyDescent="0.3">
      <c r="A28" s="41" t="s">
        <v>210</v>
      </c>
      <c r="B28" s="42">
        <v>3</v>
      </c>
      <c r="C28" s="56"/>
      <c r="D28" s="50">
        <f t="shared" si="0"/>
        <v>0</v>
      </c>
    </row>
    <row r="29" spans="1:4" x14ac:dyDescent="0.3">
      <c r="A29" s="41" t="s">
        <v>211</v>
      </c>
      <c r="B29" s="42">
        <v>2</v>
      </c>
      <c r="C29" s="56"/>
      <c r="D29" s="50">
        <f t="shared" si="0"/>
        <v>0</v>
      </c>
    </row>
    <row r="30" spans="1:4" x14ac:dyDescent="0.3">
      <c r="A30" s="55" t="s">
        <v>212</v>
      </c>
      <c r="B30" s="42">
        <v>3</v>
      </c>
      <c r="C30" s="56"/>
      <c r="D30" s="50">
        <f t="shared" si="0"/>
        <v>0</v>
      </c>
    </row>
    <row r="31" spans="1:4" x14ac:dyDescent="0.3">
      <c r="A31" s="55" t="s">
        <v>213</v>
      </c>
      <c r="B31" s="42">
        <v>2</v>
      </c>
      <c r="C31" s="56"/>
      <c r="D31" s="50">
        <f t="shared" si="0"/>
        <v>0</v>
      </c>
    </row>
    <row r="32" spans="1:4" x14ac:dyDescent="0.3">
      <c r="A32" s="55" t="s">
        <v>214</v>
      </c>
      <c r="B32" s="42">
        <v>1</v>
      </c>
      <c r="C32" s="56"/>
      <c r="D32" s="50">
        <f t="shared" si="0"/>
        <v>0</v>
      </c>
    </row>
    <row r="33" spans="1:4" x14ac:dyDescent="0.3">
      <c r="A33" s="41" t="s">
        <v>215</v>
      </c>
      <c r="B33" s="42">
        <v>3</v>
      </c>
      <c r="C33" s="56"/>
      <c r="D33" s="50">
        <f t="shared" si="0"/>
        <v>0</v>
      </c>
    </row>
    <row r="34" spans="1:4" x14ac:dyDescent="0.3">
      <c r="A34" s="41" t="s">
        <v>216</v>
      </c>
      <c r="B34" s="42">
        <v>2</v>
      </c>
      <c r="C34" s="56"/>
      <c r="D34" s="50">
        <f t="shared" si="0"/>
        <v>0</v>
      </c>
    </row>
    <row r="35" spans="1:4" x14ac:dyDescent="0.3">
      <c r="A35" s="41" t="s">
        <v>217</v>
      </c>
      <c r="B35" s="42">
        <v>3</v>
      </c>
      <c r="C35" s="56"/>
      <c r="D35" s="50">
        <f t="shared" si="0"/>
        <v>0</v>
      </c>
    </row>
    <row r="36" spans="1:4" x14ac:dyDescent="0.3">
      <c r="A36" s="55" t="s">
        <v>218</v>
      </c>
      <c r="B36" s="42">
        <v>3</v>
      </c>
      <c r="C36" s="56"/>
      <c r="D36" s="50">
        <f t="shared" si="0"/>
        <v>0</v>
      </c>
    </row>
    <row r="37" spans="1:4" x14ac:dyDescent="0.3">
      <c r="A37" s="55" t="s">
        <v>219</v>
      </c>
      <c r="B37" s="42">
        <v>3</v>
      </c>
      <c r="C37" s="56"/>
      <c r="D37" s="50">
        <f t="shared" si="0"/>
        <v>0</v>
      </c>
    </row>
    <row r="38" spans="1:4" x14ac:dyDescent="0.3">
      <c r="A38" s="55" t="s">
        <v>220</v>
      </c>
      <c r="B38" s="42">
        <v>2</v>
      </c>
      <c r="C38" s="56"/>
      <c r="D38" s="50">
        <f t="shared" si="0"/>
        <v>0</v>
      </c>
    </row>
    <row r="39" spans="1:4" x14ac:dyDescent="0.3">
      <c r="A39" s="41" t="s">
        <v>221</v>
      </c>
      <c r="B39" s="42">
        <v>2</v>
      </c>
      <c r="C39" s="56"/>
      <c r="D39" s="50">
        <f t="shared" si="0"/>
        <v>0</v>
      </c>
    </row>
    <row r="40" spans="1:4" x14ac:dyDescent="0.3">
      <c r="A40" s="41" t="s">
        <v>222</v>
      </c>
      <c r="B40" s="42">
        <v>4</v>
      </c>
      <c r="C40" s="56"/>
      <c r="D40" s="50">
        <f t="shared" si="0"/>
        <v>0</v>
      </c>
    </row>
    <row r="41" spans="1:4" x14ac:dyDescent="0.3">
      <c r="A41" s="41" t="s">
        <v>223</v>
      </c>
      <c r="B41" s="42">
        <v>4</v>
      </c>
      <c r="C41" s="56"/>
      <c r="D41" s="50">
        <f t="shared" si="0"/>
        <v>0</v>
      </c>
    </row>
    <row r="42" spans="1:4" x14ac:dyDescent="0.3">
      <c r="A42" s="55" t="s">
        <v>224</v>
      </c>
      <c r="B42" s="42">
        <v>4</v>
      </c>
      <c r="C42" s="56"/>
      <c r="D42" s="50">
        <f t="shared" si="0"/>
        <v>0</v>
      </c>
    </row>
    <row r="43" spans="1:4" x14ac:dyDescent="0.3">
      <c r="A43" s="55" t="s">
        <v>225</v>
      </c>
      <c r="B43" s="42">
        <v>4</v>
      </c>
      <c r="C43" s="56"/>
      <c r="D43" s="50">
        <f t="shared" si="0"/>
        <v>0</v>
      </c>
    </row>
    <row r="44" spans="1:4" x14ac:dyDescent="0.3">
      <c r="A44" s="41" t="s">
        <v>226</v>
      </c>
      <c r="B44" s="42">
        <v>4</v>
      </c>
      <c r="C44" s="56"/>
      <c r="D44" s="50">
        <f t="shared" si="0"/>
        <v>0</v>
      </c>
    </row>
    <row r="45" spans="1:4" x14ac:dyDescent="0.3">
      <c r="A45" s="41" t="s">
        <v>227</v>
      </c>
      <c r="B45" s="42">
        <v>3</v>
      </c>
      <c r="C45" s="56"/>
      <c r="D45" s="50">
        <f t="shared" si="0"/>
        <v>0</v>
      </c>
    </row>
    <row r="46" spans="1:4" x14ac:dyDescent="0.3">
      <c r="A46" s="41" t="s">
        <v>228</v>
      </c>
      <c r="B46" s="42">
        <v>2</v>
      </c>
      <c r="C46" s="56"/>
      <c r="D46" s="50">
        <f t="shared" si="0"/>
        <v>0</v>
      </c>
    </row>
    <row r="47" spans="1:4" x14ac:dyDescent="0.3">
      <c r="A47" s="55" t="s">
        <v>229</v>
      </c>
      <c r="B47" s="42">
        <v>4</v>
      </c>
      <c r="C47" s="56"/>
      <c r="D47" s="50">
        <f t="shared" si="0"/>
        <v>0</v>
      </c>
    </row>
    <row r="48" spans="1:4" x14ac:dyDescent="0.3">
      <c r="A48" s="55" t="s">
        <v>230</v>
      </c>
      <c r="B48" s="42">
        <v>3</v>
      </c>
      <c r="C48" s="56"/>
      <c r="D48" s="50">
        <f t="shared" si="0"/>
        <v>0</v>
      </c>
    </row>
    <row r="49" spans="1:4" x14ac:dyDescent="0.3">
      <c r="A49" s="55" t="s">
        <v>231</v>
      </c>
      <c r="B49" s="42">
        <v>2</v>
      </c>
      <c r="C49" s="56"/>
      <c r="D49" s="50">
        <f t="shared" si="0"/>
        <v>0</v>
      </c>
    </row>
    <row r="50" spans="1:4" x14ac:dyDescent="0.3">
      <c r="A50" s="41" t="s">
        <v>232</v>
      </c>
      <c r="B50" s="42">
        <v>4</v>
      </c>
      <c r="C50" s="56"/>
      <c r="D50" s="50">
        <f t="shared" si="0"/>
        <v>0</v>
      </c>
    </row>
    <row r="51" spans="1:4" x14ac:dyDescent="0.3">
      <c r="A51" s="41" t="s">
        <v>233</v>
      </c>
      <c r="B51" s="42">
        <v>3</v>
      </c>
      <c r="C51" s="56"/>
      <c r="D51" s="50">
        <f t="shared" si="0"/>
        <v>0</v>
      </c>
    </row>
    <row r="52" spans="1:4" x14ac:dyDescent="0.3">
      <c r="A52" s="41" t="s">
        <v>234</v>
      </c>
      <c r="B52" s="42">
        <v>2</v>
      </c>
      <c r="C52" s="56"/>
      <c r="D52" s="50">
        <f t="shared" si="0"/>
        <v>0</v>
      </c>
    </row>
    <row r="53" spans="1:4" ht="43.2" x14ac:dyDescent="0.3">
      <c r="A53" s="41" t="s">
        <v>237</v>
      </c>
      <c r="B53" s="44">
        <v>4</v>
      </c>
      <c r="C53" s="56"/>
      <c r="D53" s="50">
        <f t="shared" si="0"/>
        <v>0</v>
      </c>
    </row>
    <row r="54" spans="1:4" x14ac:dyDescent="0.3">
      <c r="A54" s="16" t="s">
        <v>18</v>
      </c>
      <c r="B54" s="48"/>
      <c r="C54" s="49"/>
      <c r="D54" s="50">
        <f>SUM(D2:D53)</f>
        <v>0</v>
      </c>
    </row>
    <row r="55" spans="1:4" x14ac:dyDescent="0.3">
      <c r="A55" s="45" t="s">
        <v>238</v>
      </c>
      <c r="B55" s="48"/>
      <c r="C55" s="49"/>
      <c r="D55" s="51">
        <f>MIN(D54,4)</f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g E A A B Q S w M E F A A C A A g A o 2 i l X J e b 8 Q K l A A A A 9 g A A A B I A H A B D b 2 5 m a W c v U G F j a 2 F n Z S 5 4 b W w g o h g A K K A U A A A A A A A A A A A A A A A A A A A A A A A A A A A A h Y 9 B D o I w F E S v Q r q n L S U a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s x g z N s c U y A Q h 1 + Y r s H H v s / 2 B s O o r 1 3 e K t y 5 c b o F M E c j 7 A 3 8 A U E s D B B Q A A g A I A K N o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a K V c e a O l v j E B A A A P A g A A E w A c A E Z v c m 1 1 b G F z L 1 N l Y 3 R p b 2 4 x L m 0 g o h g A K K A U A A A A A A A A A A A A A A A A A A A A A A A A A A A A d Z D B a g I x E I b v C / s O I V 5 W C I u W 6 k H Z g + x W 2 k t r c W 9 a S t y d 1 t B s R p J Z U c S n 6 c E H 8 c U a t a B U m 0 u G 7 x 9 m / n 8 c F K T Q s P H p b / f D I A z c X F o o W Y O P L J b 1 f r f / R j F C Q 7 U 8 1 p w l T A O F A f N v 6 D l 4 k L p l n G F R V 2 A o G i o N c X p Q D L m I Z 7 3 p i 4 H M q i V M M 3 B f h I v p 7 d E x r Y g 3 x S Q D r S p F Y B M u u G A p 6 r o y L u k I 9 m A K L J X 5 T L q d V q s t 2 G u N B G N a a 0 j O Z f y M B t 6 a 4 m S x w V M 5 g / 1 O 6 j k 6 5 h d X u F Q l u k O O X M 5 8 + 5 E R P I I s w b r o m E m w y S 8 e a D 0 u p J b W J W T r y 7 m 5 W i A b a O 9 T l n g e l 1 t p 3 A f a 6 u Q 7 X y / A R f + 6 E J v N x a F 9 W v L 9 j G B F W 8 G 8 d H H 4 v 9 o V e G 9 f o z u P n g x 1 7 + O D k e 2 2 G Q b K 3 E 7 Q / w F Q S w E C L Q A U A A I A C A C j a K V c l 5 v x A q U A A A D 2 A A A A E g A A A A A A A A A A A A A A A A A A A A A A Q 2 9 u Z m l n L 1 B h Y 2 t h Z 2 U u e G 1 s U E s B A i 0 A F A A C A A g A o 2 i l X A / K 6 a u k A A A A 6 Q A A A B M A A A A A A A A A A A A A A A A A 8 Q A A A F t D b 2 5 0 Z W 5 0 X 1 R 5 c G V z X S 5 4 b W x Q S w E C L Q A U A A I A C A C j a K V c e a O l v j E B A A A P A g A A E w A A A A A A A A A A A A A A A A D i A Q A A R m 9 y b X V s Y X M v U 2 V j d G l v b j E u b V B L B Q Y A A A A A A w A D A M I A A A B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+ C w A A A A A A A J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4 Z W I 5 M 2 M 0 L T c z M G E t N D Y w N y 0 5 N G N h L W U 4 N T F m M T U 4 Y z N i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N V Q x N j o w M D o 0 N i 4 1 N T c 1 M D I 0 W i I g L z 4 8 R W 5 0 c n k g V H l w Z T 0 i R m l s b E N v b H V t b l R 5 c G V z I i B W Y W x 1 Z T 0 i c 0 J n W U d C Z 0 0 9 I i A v P j x F b n R y e S B U e X B l P S J G a W x s Q 2 9 s d W 1 u T m F t Z X M i I F Z h b H V l P S J z W y Z x d W 9 0 O 1 B y b 2 R 1 w 6 f D o 2 8 m c X V v d D s s J n F 1 b 3 Q 7 U G 9 u d H V h w 6 f D o 2 8 m c X V v d D s s J n F 1 b 3 Q 7 Q 2 9 s d W 1 u M S Z x d W 9 0 O y w m c X V v d D t f M S Z x d W 9 0 O y w m c X V v d D t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w 6 f D o 2 8 s U G 9 u d H V h w 6 f D o 2 8 v Q X V 0 b 1 J l b W 9 2 Z W R D b 2 x 1 b W 5 z M S 5 7 U H J v Z H X D p 8 O j b y w w f S Z x d W 9 0 O y w m c X V v d D t T Z W N 0 a W 9 u M S 9 Q c m 9 k d c O n w 6 N v L F B v b n R 1 Y c O n w 6 N v L 0 F 1 d G 9 S Z W 1 v d m V k Q 2 9 s d W 1 u c z E u e 1 B v b n R 1 Y c O n w 6 N v L D F 9 J n F 1 b 3 Q 7 L C Z x d W 9 0 O 1 N l Y 3 R p b 2 4 x L 1 B y b 2 R 1 w 6 f D o 2 8 s U G 9 u d H V h w 6 f D o 2 8 v Q X V 0 b 1 J l b W 9 2 Z W R D b 2 x 1 b W 5 z M S 5 7 Q 2 9 s d W 1 u M S w y f S Z x d W 9 0 O y w m c X V v d D t T Z W N 0 a W 9 u M S 9 Q c m 9 k d c O n w 6 N v L F B v b n R 1 Y c O n w 6 N v L 0 F 1 d G 9 S Z W 1 v d m V k Q 2 9 s d W 1 u c z E u e 1 8 x L D N 9 J n F 1 b 3 Q 7 L C Z x d W 9 0 O 1 N l Y 3 R p b 2 4 x L 1 B y b 2 R 1 w 6 f D o 2 8 s U G 9 u d H V h w 6 f D o 2 8 v Q X V 0 b 1 J l b W 9 2 Z W R D b 2 x 1 b W 5 z M S 5 7 X z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J v Z H X D p 8 O j b y x Q b 2 5 0 d W H D p 8 O j b y 9 B d X R v U m V t b 3 Z l Z E N v b H V t b n M x L n t Q c m 9 k d c O n w 6 N v L D B 9 J n F 1 b 3 Q 7 L C Z x d W 9 0 O 1 N l Y 3 R p b 2 4 x L 1 B y b 2 R 1 w 6 f D o 2 8 s U G 9 u d H V h w 6 f D o 2 8 v Q X V 0 b 1 J l b W 9 2 Z W R D b 2 x 1 b W 5 z M S 5 7 U G 9 u d H V h w 6 f D o 2 8 s M X 0 m c X V v d D s s J n F 1 b 3 Q 7 U 2 V j d G l v b j E v U H J v Z H X D p 8 O j b y x Q b 2 5 0 d W H D p 8 O j b y 9 B d X R v U m V t b 3 Z l Z E N v b H V t b n M x L n t D b 2 x 1 b W 4 x L D J 9 J n F 1 b 3 Q 7 L C Z x d W 9 0 O 1 N l Y 3 R p b 2 4 x L 1 B y b 2 R 1 w 6 f D o 2 8 s U G 9 u d H V h w 6 f D o 2 8 v Q X V 0 b 1 J l b W 9 2 Z W R D b 2 x 1 b W 5 z M S 5 7 X z E s M 3 0 m c X V v d D s s J n F 1 b 3 Q 7 U 2 V j d G l v b j E v U H J v Z H X D p 8 O j b y x Q b 2 5 0 d W H D p 8 O j b y 9 B d X R v U m V t b 3 Z l Z E N v b H V t b n M x L n t f M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Y 2 S o 8 q G h I n X M y D t B d U v o A A A A A A g A A A A A A E G Y A A A A B A A A g A A A A Q W y 2 g I A d y q o l N 2 h Y C x w Z 8 e d p 7 p 9 V W C 3 6 D d y i d J / + s 7 g A A A A A D o A A A A A C A A A g A A A A 6 K N Z 9 P S c K J j p 5 0 8 6 L p h u A x s O S K O B b o j g 6 i A k Y G w 4 q c 5 Q A A A A O f i S q b P v F K C n f Q p 7 C f V 9 k p C S d T M / z p / F U u / t L F A 2 K z 9 x X 0 V A 3 K s R f P I x + E 3 / g R V / c s v O G d / c y 3 1 c x P u t + s t f z c 0 k z X s 0 e a 9 g m v k 1 b D 5 L 4 0 l A A A A A / m L k R I Q Z e F V D r P + t X 8 e c g c i F O p 0 n v I M J X 7 E F T C r M w X t 5 6 D 8 Z L 2 S Z j 6 T C M N k T U x B 0 C i a p 3 y Y V + x f 2 f Y F d A 6 P W J Q = = < / D a t a M a s h u p > 
</file>

<file path=customXml/itemProps1.xml><?xml version="1.0" encoding="utf-8"?>
<ds:datastoreItem xmlns:ds="http://schemas.openxmlformats.org/officeDocument/2006/customXml" ds:itemID="{D39C6608-9204-47DB-9117-E8170E57D2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Anexo 1 - Produção Artística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bianunestinta@gmail.com</cp:lastModifiedBy>
  <dcterms:created xsi:type="dcterms:W3CDTF">2025-04-11T17:11:50Z</dcterms:created>
  <dcterms:modified xsi:type="dcterms:W3CDTF">2026-05-13T23:59:48Z</dcterms:modified>
</cp:coreProperties>
</file>